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never" codeName="Tento_zošit" defaultThemeVersion="124226"/>
  <mc:AlternateContent xmlns:mc="http://schemas.openxmlformats.org/markup-compatibility/2006">
    <mc:Choice Requires="x15">
      <x15ac:absPath xmlns:x15ac="http://schemas.microsoft.com/office/spreadsheetml/2010/11/ac" url="C:\Users\Hladky\Desktop\POPLATKY 2027\2027 MPK_TOTO POSLAT DO MPK PO PPK oktober 27\"/>
    </mc:Choice>
  </mc:AlternateContent>
  <xr:revisionPtr revIDLastSave="0" documentId="13_ncr:1_{02BE80B5-A3C8-4FF7-848C-659FA1538827}" xr6:coauthVersionLast="47" xr6:coauthVersionMax="47" xr10:uidLastSave="{00000000-0000-0000-0000-000000000000}"/>
  <bookViews>
    <workbookView xWindow="28680" yWindow="-120" windowWidth="29040" windowHeight="17520" tabRatio="675" firstSheet="1" activeTab="1"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61" i="2" l="1"/>
  <c r="J261" i="2"/>
  <c r="I261" i="2"/>
  <c r="J30" i="2"/>
  <c r="I30" i="2"/>
  <c r="M12" i="2"/>
  <c r="M15" i="2"/>
  <c r="J12" i="2"/>
  <c r="J15" i="2"/>
  <c r="I12" i="2"/>
  <c r="I15" i="2"/>
  <c r="M9" i="2"/>
  <c r="I264" i="2"/>
  <c r="J264" i="2" s="1"/>
  <c r="I267" i="2"/>
  <c r="J267" i="2" s="1"/>
  <c r="I270" i="2"/>
  <c r="J270" i="2" s="1"/>
  <c r="I273" i="2"/>
  <c r="J273" i="2"/>
  <c r="I276" i="2"/>
  <c r="J276" i="2" s="1"/>
  <c r="I279" i="2"/>
  <c r="J279" i="2" s="1"/>
  <c r="I282" i="2"/>
  <c r="J282" i="2"/>
  <c r="AG282" i="2" s="1"/>
  <c r="I285" i="2"/>
  <c r="J285" i="2"/>
  <c r="AL285" i="2" s="1"/>
  <c r="I288" i="2"/>
  <c r="J288" i="2" s="1"/>
  <c r="I291" i="2"/>
  <c r="J291" i="2" s="1"/>
  <c r="I294" i="2"/>
  <c r="J294" i="2" s="1"/>
  <c r="I297" i="2"/>
  <c r="J297" i="2" s="1"/>
  <c r="AG297" i="2" s="1"/>
  <c r="I300" i="2"/>
  <c r="J300" i="2" s="1"/>
  <c r="AG300" i="2" s="1"/>
  <c r="AQ300" i="2" s="1"/>
  <c r="I303" i="2"/>
  <c r="J303" i="2" s="1"/>
  <c r="I306" i="2"/>
  <c r="J306" i="2" s="1"/>
  <c r="AG306" i="2" s="1"/>
  <c r="I309" i="2"/>
  <c r="J309" i="2" s="1"/>
  <c r="I312" i="2"/>
  <c r="J312" i="2" s="1"/>
  <c r="I315" i="2"/>
  <c r="J315" i="2" s="1"/>
  <c r="AK315" i="2" s="1"/>
  <c r="I318" i="2"/>
  <c r="J318" i="2" s="1"/>
  <c r="AG318" i="2" s="1"/>
  <c r="I321" i="2"/>
  <c r="J321" i="2" s="1"/>
  <c r="AK321" i="2" s="1"/>
  <c r="CH321" i="2" s="1"/>
  <c r="I324" i="2"/>
  <c r="J324" i="2" s="1"/>
  <c r="AG324" i="2" s="1"/>
  <c r="I327" i="2"/>
  <c r="J327" i="2" s="1"/>
  <c r="AK327" i="2" s="1"/>
  <c r="I330" i="2"/>
  <c r="J330" i="2" s="1"/>
  <c r="I333" i="2"/>
  <c r="J333" i="2" s="1"/>
  <c r="I336" i="2"/>
  <c r="J336" i="2" s="1"/>
  <c r="AG336" i="2" s="1"/>
  <c r="I339" i="2"/>
  <c r="J339" i="2" s="1"/>
  <c r="AG339" i="2" s="1"/>
  <c r="I342" i="2"/>
  <c r="J342" i="2" s="1"/>
  <c r="AK342" i="2" s="1"/>
  <c r="CH342" i="2" s="1"/>
  <c r="I345" i="2"/>
  <c r="J345" i="2" s="1"/>
  <c r="AG345" i="2" s="1"/>
  <c r="I348" i="2"/>
  <c r="J348" i="2" s="1"/>
  <c r="AG348" i="2" s="1"/>
  <c r="I351" i="2"/>
  <c r="J351" i="2" s="1"/>
  <c r="AG351" i="2" s="1"/>
  <c r="CF351" i="2" s="1"/>
  <c r="I354" i="2"/>
  <c r="J354" i="2" s="1"/>
  <c r="I357" i="2"/>
  <c r="J357" i="2" s="1"/>
  <c r="AK357" i="2" s="1"/>
  <c r="I360" i="2"/>
  <c r="J360" i="2" s="1"/>
  <c r="AK360" i="2" s="1"/>
  <c r="CH360" i="2" s="1"/>
  <c r="I363" i="2"/>
  <c r="J363" i="2" s="1"/>
  <c r="I366" i="2"/>
  <c r="J366" i="2" s="1"/>
  <c r="AG366" i="2" s="1"/>
  <c r="CF366" i="2" s="1"/>
  <c r="I369" i="2"/>
  <c r="J369" i="2" s="1"/>
  <c r="AG369" i="2" s="1"/>
  <c r="I372" i="2"/>
  <c r="J372" i="2" s="1"/>
  <c r="AK372" i="2" s="1"/>
  <c r="CH372" i="2" s="1"/>
  <c r="I375" i="2"/>
  <c r="J375" i="2" s="1"/>
  <c r="AG375" i="2" s="1"/>
  <c r="I378" i="2"/>
  <c r="J378" i="2"/>
  <c r="AG378" i="2" s="1"/>
  <c r="I381" i="2"/>
  <c r="J381" i="2" s="1"/>
  <c r="I249" i="2"/>
  <c r="J249" i="2" s="1"/>
  <c r="I252" i="2"/>
  <c r="J252" i="2" s="1"/>
  <c r="I255" i="2"/>
  <c r="J255" i="2" s="1"/>
  <c r="I258" i="2"/>
  <c r="J258" i="2" s="1"/>
  <c r="AK258" i="2" s="1"/>
  <c r="AQ249" i="2"/>
  <c r="AU249" i="2"/>
  <c r="AV249" i="2"/>
  <c r="AX249" i="2"/>
  <c r="AZ249" i="2"/>
  <c r="BA249" i="2"/>
  <c r="BB249" i="2"/>
  <c r="BC249" i="2"/>
  <c r="BD249" i="2"/>
  <c r="BE249" i="2"/>
  <c r="BF249" i="2"/>
  <c r="BG249" i="2"/>
  <c r="BH249" i="2"/>
  <c r="BI249" i="2"/>
  <c r="BJ249" i="2"/>
  <c r="CE249" i="2"/>
  <c r="CL249" i="2"/>
  <c r="CM249" i="2" s="1"/>
  <c r="CP249" i="2"/>
  <c r="CS249" i="2"/>
  <c r="DK249" i="2"/>
  <c r="DQ249" i="2"/>
  <c r="DY249" i="2" s="1"/>
  <c r="AQ252" i="2"/>
  <c r="BL252" i="2" s="1"/>
  <c r="AU252" i="2"/>
  <c r="AV252" i="2"/>
  <c r="AX252" i="2"/>
  <c r="AZ252" i="2"/>
  <c r="BU252" i="2" s="1"/>
  <c r="BA252" i="2"/>
  <c r="BB252" i="2"/>
  <c r="BC252" i="2"/>
  <c r="BD252" i="2"/>
  <c r="BE252" i="2"/>
  <c r="BZ252" i="2" s="1"/>
  <c r="BF252" i="2"/>
  <c r="BG252" i="2"/>
  <c r="CB252" i="2" s="1"/>
  <c r="BH252" i="2"/>
  <c r="BI252" i="2"/>
  <c r="CD252" i="2" s="1"/>
  <c r="BJ252" i="2"/>
  <c r="CE252" i="2"/>
  <c r="CL252" i="2"/>
  <c r="DA252" i="2" s="1"/>
  <c r="DK252" i="2"/>
  <c r="DQ252" i="2"/>
  <c r="DX252" i="2" s="1"/>
  <c r="DY252" i="2"/>
  <c r="DZ252" i="2"/>
  <c r="EB252" i="2"/>
  <c r="AP255" i="2"/>
  <c r="BK255" i="2" s="1"/>
  <c r="AQ255" i="2"/>
  <c r="AU255" i="2"/>
  <c r="AV255" i="2"/>
  <c r="BQ255" i="2" s="1"/>
  <c r="AX255" i="2"/>
  <c r="BS255" i="2" s="1"/>
  <c r="AZ255" i="2"/>
  <c r="BU255" i="2" s="1"/>
  <c r="BA255" i="2"/>
  <c r="BV255" i="2" s="1"/>
  <c r="BB255" i="2"/>
  <c r="BC255" i="2"/>
  <c r="BD255" i="2"/>
  <c r="BE255" i="2"/>
  <c r="BF255" i="2"/>
  <c r="BG255" i="2"/>
  <c r="BH255" i="2"/>
  <c r="BI255" i="2"/>
  <c r="BJ255" i="2"/>
  <c r="CE255" i="2"/>
  <c r="CL255" i="2"/>
  <c r="CR255" i="2" s="1"/>
  <c r="CN255" i="2"/>
  <c r="CX255" i="2" s="1"/>
  <c r="CQ255" i="2"/>
  <c r="CY255" i="2"/>
  <c r="DB255" i="2"/>
  <c r="DC255" i="2"/>
  <c r="DD255" i="2"/>
  <c r="DE255" i="2"/>
  <c r="DQ255" i="2"/>
  <c r="EA255" i="2"/>
  <c r="AP258" i="2"/>
  <c r="AQ258" i="2"/>
  <c r="AU258" i="2"/>
  <c r="AV258" i="2"/>
  <c r="AX258" i="2"/>
  <c r="BS258" i="2" s="1"/>
  <c r="AZ258" i="2"/>
  <c r="BA258" i="2"/>
  <c r="BB258" i="2"/>
  <c r="BC258" i="2"/>
  <c r="BD258" i="2"/>
  <c r="BE258" i="2"/>
  <c r="BF258" i="2"/>
  <c r="BG258" i="2"/>
  <c r="BH258" i="2"/>
  <c r="BI258" i="2"/>
  <c r="BJ258" i="2"/>
  <c r="CE258" i="2"/>
  <c r="DK258" i="2" s="1"/>
  <c r="CL258" i="2"/>
  <c r="CR258" i="2" s="1"/>
  <c r="CQ258" i="2"/>
  <c r="DQ258" i="2"/>
  <c r="DX258" i="2" s="1"/>
  <c r="AZ261" i="2"/>
  <c r="BA261" i="2"/>
  <c r="BB261" i="2"/>
  <c r="BC261" i="2"/>
  <c r="BD261" i="2"/>
  <c r="BY261" i="2" s="1"/>
  <c r="BE261" i="2"/>
  <c r="BF261" i="2"/>
  <c r="BG261" i="2"/>
  <c r="BH261" i="2"/>
  <c r="BI261" i="2"/>
  <c r="BJ261" i="2"/>
  <c r="CE261" i="2"/>
  <c r="DK261" i="2" s="1"/>
  <c r="CL261" i="2"/>
  <c r="CM261" i="2" s="1"/>
  <c r="DQ261" i="2"/>
  <c r="DZ261" i="2" s="1"/>
  <c r="DY261" i="2"/>
  <c r="AP264" i="2"/>
  <c r="AQ264" i="2"/>
  <c r="BL264" i="2" s="1"/>
  <c r="AU264" i="2"/>
  <c r="AV264" i="2"/>
  <c r="AX264" i="2"/>
  <c r="AZ264" i="2"/>
  <c r="BA264" i="2"/>
  <c r="BB264" i="2"/>
  <c r="BC264" i="2"/>
  <c r="BX264" i="2" s="1"/>
  <c r="BD264" i="2"/>
  <c r="BY264" i="2" s="1"/>
  <c r="BE264" i="2"/>
  <c r="BZ264" i="2" s="1"/>
  <c r="BF264" i="2"/>
  <c r="BG264" i="2"/>
  <c r="BH264" i="2"/>
  <c r="BI264" i="2"/>
  <c r="BJ264" i="2"/>
  <c r="CE264" i="2"/>
  <c r="CL264" i="2"/>
  <c r="DK264" i="2"/>
  <c r="DQ264" i="2"/>
  <c r="DZ264" i="2" s="1"/>
  <c r="DY264" i="2"/>
  <c r="AQ267" i="2"/>
  <c r="AU267" i="2"/>
  <c r="AV267" i="2"/>
  <c r="AX267" i="2"/>
  <c r="AZ267" i="2"/>
  <c r="BA267" i="2"/>
  <c r="BB267" i="2"/>
  <c r="BC267" i="2"/>
  <c r="BD267" i="2"/>
  <c r="BE267" i="2"/>
  <c r="BF267" i="2"/>
  <c r="BG267" i="2"/>
  <c r="BH267" i="2"/>
  <c r="BI267" i="2"/>
  <c r="BJ267" i="2"/>
  <c r="CE267" i="2"/>
  <c r="CL267" i="2"/>
  <c r="CM267" i="2" s="1"/>
  <c r="CZ267" i="2"/>
  <c r="DK267" i="2"/>
  <c r="DQ267" i="2"/>
  <c r="EA267" i="2" s="1"/>
  <c r="DY267" i="2"/>
  <c r="AP270" i="2"/>
  <c r="AQ270" i="2"/>
  <c r="AU270" i="2"/>
  <c r="AV270" i="2"/>
  <c r="AX270" i="2"/>
  <c r="AZ270" i="2"/>
  <c r="BA270" i="2"/>
  <c r="BB270" i="2"/>
  <c r="BC270" i="2"/>
  <c r="BD270" i="2"/>
  <c r="BE270" i="2"/>
  <c r="BF270" i="2"/>
  <c r="BG270" i="2"/>
  <c r="EA270" i="2" s="1"/>
  <c r="BH270" i="2"/>
  <c r="BI270" i="2"/>
  <c r="EB270" i="2" s="1"/>
  <c r="BJ270" i="2"/>
  <c r="CE270" i="2"/>
  <c r="CL270" i="2"/>
  <c r="CV270" i="2" s="1"/>
  <c r="DQ270" i="2"/>
  <c r="AP273" i="2"/>
  <c r="AQ273" i="2"/>
  <c r="AR273" i="2"/>
  <c r="BM273" i="2" s="1"/>
  <c r="AS273" i="2"/>
  <c r="AT273" i="2"/>
  <c r="AU273" i="2"/>
  <c r="AV273" i="2"/>
  <c r="AW273" i="2"/>
  <c r="AX273" i="2"/>
  <c r="AY273" i="2"/>
  <c r="BA273" i="2"/>
  <c r="BE273" i="2"/>
  <c r="BF273" i="2"/>
  <c r="BH273" i="2"/>
  <c r="BJ273" i="2"/>
  <c r="CE273" i="2"/>
  <c r="DK273" i="2" s="1"/>
  <c r="CL273" i="2"/>
  <c r="CP273" i="2" s="1"/>
  <c r="CS273" i="2"/>
  <c r="CT273" i="2"/>
  <c r="DE273" i="2"/>
  <c r="DG273" i="2"/>
  <c r="DQ273" i="2"/>
  <c r="EB273" i="2" s="1"/>
  <c r="AP276" i="2"/>
  <c r="AQ276" i="2"/>
  <c r="AU276" i="2"/>
  <c r="AV276" i="2"/>
  <c r="AX276" i="2"/>
  <c r="AZ276" i="2"/>
  <c r="BA276" i="2"/>
  <c r="BB276" i="2"/>
  <c r="BC276" i="2"/>
  <c r="BD276" i="2"/>
  <c r="BE276" i="2"/>
  <c r="BF276" i="2"/>
  <c r="BG276" i="2"/>
  <c r="BH276" i="2"/>
  <c r="BI276" i="2"/>
  <c r="BJ276" i="2"/>
  <c r="BL276" i="2"/>
  <c r="CE276" i="2"/>
  <c r="DK276" i="2" s="1"/>
  <c r="CL276" i="2"/>
  <c r="DA276" i="2" s="1"/>
  <c r="CP276" i="2"/>
  <c r="CQ276" i="2"/>
  <c r="CR276" i="2"/>
  <c r="CY276" i="2"/>
  <c r="CZ276" i="2"/>
  <c r="DQ276" i="2"/>
  <c r="EB276" i="2" s="1"/>
  <c r="AP279" i="2"/>
  <c r="AQ279" i="2"/>
  <c r="AR279" i="2"/>
  <c r="AS279" i="2"/>
  <c r="AT279" i="2"/>
  <c r="BO279" i="2" s="1"/>
  <c r="AU279" i="2"/>
  <c r="BP279" i="2" s="1"/>
  <c r="AV279" i="2"/>
  <c r="AW279" i="2"/>
  <c r="AX279" i="2"/>
  <c r="AY279" i="2"/>
  <c r="BT279" i="2" s="1"/>
  <c r="AZ279" i="2"/>
  <c r="BA279" i="2"/>
  <c r="BV279" i="2" s="1"/>
  <c r="BE279" i="2"/>
  <c r="BF279" i="2"/>
  <c r="CA279" i="2" s="1"/>
  <c r="BH279" i="2"/>
  <c r="BJ279" i="2"/>
  <c r="BS279" i="2" s="1"/>
  <c r="CE279" i="2"/>
  <c r="CL279" i="2"/>
  <c r="CP279" i="2" s="1"/>
  <c r="CU279" i="2"/>
  <c r="CV279" i="2"/>
  <c r="DC279" i="2"/>
  <c r="DD279" i="2"/>
  <c r="DE279" i="2"/>
  <c r="DQ279" i="2"/>
  <c r="EB279" i="2" s="1"/>
  <c r="EA279" i="2"/>
  <c r="AP282" i="2"/>
  <c r="AQ282" i="2"/>
  <c r="AT282" i="2"/>
  <c r="AU282" i="2"/>
  <c r="AV282" i="2"/>
  <c r="AX282" i="2"/>
  <c r="AZ282" i="2"/>
  <c r="BA282" i="2"/>
  <c r="BB282" i="2"/>
  <c r="BC282" i="2"/>
  <c r="BD282" i="2"/>
  <c r="BE282" i="2"/>
  <c r="BF282" i="2"/>
  <c r="BG282" i="2"/>
  <c r="BH282" i="2"/>
  <c r="BI282" i="2"/>
  <c r="EB282" i="2" s="1"/>
  <c r="BJ282" i="2"/>
  <c r="CE282" i="2"/>
  <c r="DK282" i="2" s="1"/>
  <c r="CL282" i="2"/>
  <c r="CT282" i="2" s="1"/>
  <c r="CM282" i="2"/>
  <c r="CN282" i="2"/>
  <c r="CO282" i="2"/>
  <c r="CP282" i="2"/>
  <c r="CQ282" i="2"/>
  <c r="CR282" i="2"/>
  <c r="CX282" i="2" s="1"/>
  <c r="CS282" i="2"/>
  <c r="CY282" i="2"/>
  <c r="CZ282" i="2"/>
  <c r="DA282" i="2"/>
  <c r="DB282" i="2"/>
  <c r="DC282" i="2"/>
  <c r="DD282" i="2"/>
  <c r="DE282" i="2"/>
  <c r="DF282" i="2"/>
  <c r="DQ282" i="2"/>
  <c r="DX282" i="2" s="1"/>
  <c r="AP285" i="2"/>
  <c r="BK285" i="2" s="1"/>
  <c r="AQ285" i="2"/>
  <c r="BL285" i="2" s="1"/>
  <c r="AR285" i="2"/>
  <c r="BM285" i="2" s="1"/>
  <c r="AS285" i="2"/>
  <c r="AT285" i="2"/>
  <c r="AU285" i="2"/>
  <c r="AV285" i="2"/>
  <c r="BQ285" i="2" s="1"/>
  <c r="AW285" i="2"/>
  <c r="AX285" i="2"/>
  <c r="AY285" i="2"/>
  <c r="AZ285" i="2"/>
  <c r="BA285" i="2"/>
  <c r="BE285" i="2"/>
  <c r="BF285" i="2"/>
  <c r="CA285" i="2" s="1"/>
  <c r="BH285" i="2"/>
  <c r="CC285" i="2" s="1"/>
  <c r="BJ285" i="2"/>
  <c r="BV285" i="2" s="1"/>
  <c r="CE285" i="2"/>
  <c r="DK285" i="2" s="1"/>
  <c r="CL285" i="2"/>
  <c r="CZ285" i="2"/>
  <c r="DQ285" i="2"/>
  <c r="DY285" i="2"/>
  <c r="AP288" i="2"/>
  <c r="AQ288" i="2"/>
  <c r="AU288" i="2"/>
  <c r="AV288" i="2"/>
  <c r="AW288" i="2"/>
  <c r="AX288" i="2"/>
  <c r="AZ288" i="2"/>
  <c r="BA288" i="2"/>
  <c r="BB288" i="2"/>
  <c r="BC288" i="2"/>
  <c r="BX288" i="2" s="1"/>
  <c r="BD288" i="2"/>
  <c r="BY288" i="2" s="1"/>
  <c r="BE288" i="2"/>
  <c r="BF288" i="2"/>
  <c r="BG288" i="2"/>
  <c r="BH288" i="2"/>
  <c r="BI288" i="2"/>
  <c r="BJ288" i="2"/>
  <c r="CE288" i="2"/>
  <c r="DK288" i="2" s="1"/>
  <c r="CL288" i="2"/>
  <c r="CO288" i="2" s="1"/>
  <c r="CM288" i="2"/>
  <c r="CN288" i="2"/>
  <c r="DB288" i="2"/>
  <c r="DQ288" i="2"/>
  <c r="EA288" i="2" s="1"/>
  <c r="AQ291" i="2"/>
  <c r="AU291" i="2"/>
  <c r="AV291" i="2"/>
  <c r="BQ291" i="2" s="1"/>
  <c r="AX291" i="2"/>
  <c r="AZ291" i="2"/>
  <c r="BU291" i="2" s="1"/>
  <c r="BA291" i="2"/>
  <c r="BB291" i="2"/>
  <c r="BC291" i="2"/>
  <c r="BD291" i="2"/>
  <c r="BE291" i="2"/>
  <c r="BF291" i="2"/>
  <c r="BG291" i="2"/>
  <c r="BH291" i="2"/>
  <c r="BI291" i="2"/>
  <c r="BJ291" i="2"/>
  <c r="CE291" i="2"/>
  <c r="DK291" i="2" s="1"/>
  <c r="CL291" i="2"/>
  <c r="CS291" i="2" s="1"/>
  <c r="CQ291" i="2"/>
  <c r="DG291" i="2"/>
  <c r="DQ291" i="2"/>
  <c r="AP294" i="2"/>
  <c r="AQ294" i="2"/>
  <c r="AR294" i="2"/>
  <c r="AS294" i="2"/>
  <c r="AT294" i="2"/>
  <c r="AU294" i="2"/>
  <c r="AV294" i="2"/>
  <c r="AW294" i="2"/>
  <c r="AX294" i="2"/>
  <c r="AY294" i="2"/>
  <c r="BA294" i="2"/>
  <c r="BV294" i="2" s="1"/>
  <c r="BE294" i="2"/>
  <c r="BF294" i="2"/>
  <c r="BH294" i="2"/>
  <c r="BJ294" i="2"/>
  <c r="CE294" i="2"/>
  <c r="CL294" i="2"/>
  <c r="DK294" i="2"/>
  <c r="DQ294" i="2"/>
  <c r="EB294" i="2" s="1"/>
  <c r="DX294" i="2"/>
  <c r="AQ297" i="2"/>
  <c r="AT297" i="2"/>
  <c r="AU297" i="2"/>
  <c r="AV297" i="2"/>
  <c r="AX297" i="2"/>
  <c r="AZ297" i="2"/>
  <c r="BU297" i="2" s="1"/>
  <c r="BA297" i="2"/>
  <c r="BB297" i="2"/>
  <c r="BC297" i="2"/>
  <c r="BD297" i="2"/>
  <c r="BE297" i="2"/>
  <c r="BF297" i="2"/>
  <c r="BG297" i="2"/>
  <c r="BH297" i="2"/>
  <c r="BI297" i="2"/>
  <c r="BJ297" i="2"/>
  <c r="CE297" i="2"/>
  <c r="DK297" i="2" s="1"/>
  <c r="CL297" i="2"/>
  <c r="CM297" i="2"/>
  <c r="CT297" i="2"/>
  <c r="CV297" i="2"/>
  <c r="DQ297" i="2"/>
  <c r="DY297" i="2"/>
  <c r="AZ300" i="2"/>
  <c r="BA300" i="2"/>
  <c r="BB300" i="2"/>
  <c r="BC300" i="2"/>
  <c r="BD300" i="2"/>
  <c r="BE300" i="2"/>
  <c r="BF300" i="2"/>
  <c r="BG300" i="2"/>
  <c r="BH300" i="2"/>
  <c r="BI300" i="2"/>
  <c r="BJ300" i="2"/>
  <c r="CE300" i="2"/>
  <c r="DK300" i="2" s="1"/>
  <c r="CL300" i="2"/>
  <c r="CR300" i="2" s="1"/>
  <c r="DQ300" i="2"/>
  <c r="AQ303" i="2"/>
  <c r="AT303" i="2"/>
  <c r="AU303" i="2"/>
  <c r="BP303" i="2" s="1"/>
  <c r="AV303" i="2"/>
  <c r="AX303" i="2"/>
  <c r="AZ303" i="2"/>
  <c r="BA303" i="2"/>
  <c r="BB303" i="2"/>
  <c r="BC303" i="2"/>
  <c r="BD303" i="2"/>
  <c r="BE303" i="2"/>
  <c r="BF303" i="2"/>
  <c r="BG303" i="2"/>
  <c r="BH303" i="2"/>
  <c r="BI303" i="2"/>
  <c r="BJ303" i="2"/>
  <c r="CE303" i="2"/>
  <c r="CL303" i="2"/>
  <c r="DK303" i="2"/>
  <c r="DQ303" i="2"/>
  <c r="DY303" i="2" s="1"/>
  <c r="DZ303" i="2"/>
  <c r="AP306" i="2"/>
  <c r="AQ306" i="2"/>
  <c r="AR306" i="2"/>
  <c r="AS306" i="2"/>
  <c r="AT306" i="2"/>
  <c r="AU306" i="2"/>
  <c r="AV306" i="2"/>
  <c r="AW306" i="2"/>
  <c r="AX306" i="2"/>
  <c r="AY306" i="2"/>
  <c r="AZ306" i="2"/>
  <c r="BA306" i="2"/>
  <c r="BB306" i="2"/>
  <c r="BC306" i="2"/>
  <c r="DY306" i="2" s="1"/>
  <c r="BD306" i="2"/>
  <c r="BY306" i="2" s="1"/>
  <c r="BE306" i="2"/>
  <c r="BZ306" i="2" s="1"/>
  <c r="BF306" i="2"/>
  <c r="BG306" i="2"/>
  <c r="BH306" i="2"/>
  <c r="BI306" i="2"/>
  <c r="BJ306" i="2"/>
  <c r="CE306" i="2"/>
  <c r="CL306" i="2"/>
  <c r="CO306" i="2" s="1"/>
  <c r="DK306" i="2"/>
  <c r="DQ306" i="2"/>
  <c r="AP309" i="2"/>
  <c r="AQ309" i="2"/>
  <c r="AR309" i="2"/>
  <c r="AS309" i="2"/>
  <c r="AT309" i="2"/>
  <c r="AU309" i="2"/>
  <c r="AV309" i="2"/>
  <c r="AW309" i="2"/>
  <c r="AX309" i="2"/>
  <c r="AY309" i="2"/>
  <c r="AZ309" i="2"/>
  <c r="BA309" i="2"/>
  <c r="BB309" i="2"/>
  <c r="BC309" i="2"/>
  <c r="BD309" i="2"/>
  <c r="BE309" i="2"/>
  <c r="BF309" i="2"/>
  <c r="BG309" i="2"/>
  <c r="BH309" i="2"/>
  <c r="BI309" i="2"/>
  <c r="BJ309" i="2"/>
  <c r="CE309" i="2"/>
  <c r="DK309" i="2" s="1"/>
  <c r="CL309" i="2"/>
  <c r="CM309" i="2" s="1"/>
  <c r="CS309" i="2"/>
  <c r="CT309" i="2"/>
  <c r="CY309" i="2"/>
  <c r="DA309" i="2"/>
  <c r="DQ309" i="2"/>
  <c r="AP312" i="2"/>
  <c r="AQ312" i="2"/>
  <c r="AR312" i="2"/>
  <c r="AS312" i="2"/>
  <c r="AT312" i="2"/>
  <c r="AU312" i="2"/>
  <c r="AV312" i="2"/>
  <c r="AW312" i="2"/>
  <c r="AX312" i="2"/>
  <c r="AY312" i="2"/>
  <c r="AZ312" i="2"/>
  <c r="BA312" i="2"/>
  <c r="BB312" i="2"/>
  <c r="BC312" i="2"/>
  <c r="BD312" i="2"/>
  <c r="BE312" i="2"/>
  <c r="BF312" i="2"/>
  <c r="BG312" i="2"/>
  <c r="BH312" i="2"/>
  <c r="BI312" i="2"/>
  <c r="BJ312" i="2"/>
  <c r="BW312" i="2" s="1"/>
  <c r="CE312" i="2"/>
  <c r="CL312" i="2"/>
  <c r="CN312" i="2" s="1"/>
  <c r="DQ312" i="2"/>
  <c r="AP315" i="2"/>
  <c r="AQ315" i="2"/>
  <c r="AR315" i="2"/>
  <c r="AS315" i="2"/>
  <c r="AT315" i="2"/>
  <c r="AU315" i="2"/>
  <c r="AV315" i="2"/>
  <c r="AW315" i="2"/>
  <c r="AX315" i="2"/>
  <c r="AY315" i="2"/>
  <c r="AZ315" i="2"/>
  <c r="BA315" i="2"/>
  <c r="BB315" i="2"/>
  <c r="BC315" i="2"/>
  <c r="BD315" i="2"/>
  <c r="BE315" i="2"/>
  <c r="BF315" i="2"/>
  <c r="BG315" i="2"/>
  <c r="BH315" i="2"/>
  <c r="BI315" i="2"/>
  <c r="BJ315" i="2"/>
  <c r="CE315" i="2"/>
  <c r="DK315" i="2" s="1"/>
  <c r="CL315" i="2"/>
  <c r="CM315" i="2" s="1"/>
  <c r="CR315" i="2"/>
  <c r="CU315" i="2"/>
  <c r="DQ315" i="2"/>
  <c r="DZ315" i="2" s="1"/>
  <c r="AP318" i="2"/>
  <c r="AQ318" i="2"/>
  <c r="AR318" i="2"/>
  <c r="AS318" i="2"/>
  <c r="AT318" i="2"/>
  <c r="AU318" i="2"/>
  <c r="AV318" i="2"/>
  <c r="AW318" i="2"/>
  <c r="AX318" i="2"/>
  <c r="AY318" i="2"/>
  <c r="AZ318" i="2"/>
  <c r="BA318" i="2"/>
  <c r="BB318" i="2"/>
  <c r="BC318" i="2"/>
  <c r="BD318" i="2"/>
  <c r="BE318" i="2"/>
  <c r="BF318" i="2"/>
  <c r="BG318" i="2"/>
  <c r="BH318" i="2"/>
  <c r="BI318" i="2"/>
  <c r="BJ318" i="2"/>
  <c r="BT318" i="2"/>
  <c r="CE318" i="2"/>
  <c r="CL318" i="2"/>
  <c r="DQ318" i="2"/>
  <c r="EA318" i="2" s="1"/>
  <c r="AP321" i="2"/>
  <c r="AQ321" i="2"/>
  <c r="AR321" i="2"/>
  <c r="AS321" i="2"/>
  <c r="AT321" i="2"/>
  <c r="AU321" i="2"/>
  <c r="AV321" i="2"/>
  <c r="AW321" i="2"/>
  <c r="AX321" i="2"/>
  <c r="AY321" i="2"/>
  <c r="AZ321" i="2"/>
  <c r="BA321" i="2"/>
  <c r="BB321" i="2"/>
  <c r="BC321" i="2"/>
  <c r="BD321" i="2"/>
  <c r="BE321" i="2"/>
  <c r="BF321" i="2"/>
  <c r="BG321" i="2"/>
  <c r="BH321" i="2"/>
  <c r="BI321" i="2"/>
  <c r="BJ321" i="2"/>
  <c r="CE321" i="2"/>
  <c r="CL321" i="2"/>
  <c r="CQ321" i="2" s="1"/>
  <c r="DK321" i="2"/>
  <c r="DQ321" i="2"/>
  <c r="AP324" i="2"/>
  <c r="AQ324" i="2"/>
  <c r="AR324" i="2"/>
  <c r="AS324" i="2"/>
  <c r="AT324" i="2"/>
  <c r="AU324" i="2"/>
  <c r="AV324" i="2"/>
  <c r="AW324" i="2"/>
  <c r="BR324" i="2" s="1"/>
  <c r="AX324" i="2"/>
  <c r="AY324" i="2"/>
  <c r="AZ324" i="2"/>
  <c r="BA324" i="2"/>
  <c r="BB324" i="2"/>
  <c r="BC324" i="2"/>
  <c r="DY324" i="2" s="1"/>
  <c r="BD324" i="2"/>
  <c r="BE324" i="2"/>
  <c r="BF324" i="2"/>
  <c r="BG324" i="2"/>
  <c r="BH324" i="2"/>
  <c r="BI324" i="2"/>
  <c r="BJ324" i="2"/>
  <c r="CE324" i="2"/>
  <c r="DK324" i="2" s="1"/>
  <c r="CL324" i="2"/>
  <c r="CT324" i="2" s="1"/>
  <c r="CO324" i="2"/>
  <c r="CR324" i="2"/>
  <c r="CS324" i="2"/>
  <c r="CU324" i="2"/>
  <c r="CY324" i="2"/>
  <c r="CZ324" i="2"/>
  <c r="DD324" i="2"/>
  <c r="DE324" i="2"/>
  <c r="DF324" i="2"/>
  <c r="DQ324" i="2"/>
  <c r="DX324" i="2" s="1"/>
  <c r="AP327" i="2"/>
  <c r="AQ327" i="2"/>
  <c r="AR327" i="2"/>
  <c r="AS327" i="2"/>
  <c r="AT327" i="2"/>
  <c r="AU327" i="2"/>
  <c r="AV327" i="2"/>
  <c r="AW327" i="2"/>
  <c r="AX327" i="2"/>
  <c r="AY327" i="2"/>
  <c r="AZ327" i="2"/>
  <c r="BA327" i="2"/>
  <c r="BB327" i="2"/>
  <c r="BC327" i="2"/>
  <c r="BD327" i="2"/>
  <c r="BE327" i="2"/>
  <c r="BZ327" i="2" s="1"/>
  <c r="BF327" i="2"/>
  <c r="BG327" i="2"/>
  <c r="BH327" i="2"/>
  <c r="CC327" i="2" s="1"/>
  <c r="BI327" i="2"/>
  <c r="BJ327" i="2"/>
  <c r="CE327" i="2"/>
  <c r="CL327" i="2"/>
  <c r="CM327" i="2" s="1"/>
  <c r="DK327" i="2"/>
  <c r="DQ327" i="2"/>
  <c r="EB327" i="2" s="1"/>
  <c r="AP330" i="2"/>
  <c r="AQ330" i="2"/>
  <c r="AR330" i="2"/>
  <c r="AS330" i="2"/>
  <c r="AT330" i="2"/>
  <c r="AU330" i="2"/>
  <c r="BP330" i="2" s="1"/>
  <c r="AV330" i="2"/>
  <c r="AW330" i="2"/>
  <c r="AX330" i="2"/>
  <c r="AY330" i="2"/>
  <c r="AZ330" i="2"/>
  <c r="BA330" i="2"/>
  <c r="BB330" i="2"/>
  <c r="BC330" i="2"/>
  <c r="BD330" i="2"/>
  <c r="BE330" i="2"/>
  <c r="BF330" i="2"/>
  <c r="BG330" i="2"/>
  <c r="BH330" i="2"/>
  <c r="BI330" i="2"/>
  <c r="BJ330" i="2"/>
  <c r="CE330" i="2"/>
  <c r="DK330" i="2" s="1"/>
  <c r="CL330" i="2"/>
  <c r="CR330" i="2" s="1"/>
  <c r="CO330" i="2"/>
  <c r="CP330" i="2"/>
  <c r="DE330" i="2"/>
  <c r="DG330" i="2"/>
  <c r="DQ330" i="2"/>
  <c r="AP333" i="2"/>
  <c r="AQ333" i="2"/>
  <c r="AR333" i="2"/>
  <c r="AS333" i="2"/>
  <c r="AT333" i="2"/>
  <c r="AU333" i="2"/>
  <c r="AV333" i="2"/>
  <c r="AW333" i="2"/>
  <c r="AX333" i="2"/>
  <c r="AY333" i="2"/>
  <c r="AZ333" i="2"/>
  <c r="BA333" i="2"/>
  <c r="BB333" i="2"/>
  <c r="BC333" i="2"/>
  <c r="BD333" i="2"/>
  <c r="BE333" i="2"/>
  <c r="BF333" i="2"/>
  <c r="BG333" i="2"/>
  <c r="BH333" i="2"/>
  <c r="BI333" i="2"/>
  <c r="BJ333" i="2"/>
  <c r="BS333" i="2" s="1"/>
  <c r="CE333" i="2"/>
  <c r="CL333" i="2"/>
  <c r="DK333" i="2"/>
  <c r="DQ333" i="2"/>
  <c r="AP336" i="2"/>
  <c r="BK336" i="2" s="1"/>
  <c r="AQ336" i="2"/>
  <c r="AR336" i="2"/>
  <c r="AS336" i="2"/>
  <c r="AT336" i="2"/>
  <c r="AU336" i="2"/>
  <c r="AV336" i="2"/>
  <c r="BQ336" i="2" s="1"/>
  <c r="AW336" i="2"/>
  <c r="AX336" i="2"/>
  <c r="AY336" i="2"/>
  <c r="AZ336" i="2"/>
  <c r="BA336" i="2"/>
  <c r="BB336" i="2"/>
  <c r="BW336" i="2" s="1"/>
  <c r="BC336" i="2"/>
  <c r="BD336" i="2"/>
  <c r="BE336" i="2"/>
  <c r="BF336" i="2"/>
  <c r="CA336" i="2" s="1"/>
  <c r="BG336" i="2"/>
  <c r="BH336" i="2"/>
  <c r="CC336" i="2" s="1"/>
  <c r="BI336" i="2"/>
  <c r="BJ336" i="2"/>
  <c r="BR336" i="2" s="1"/>
  <c r="CE336" i="2"/>
  <c r="DK336" i="2" s="1"/>
  <c r="CL336" i="2"/>
  <c r="CM336" i="2" s="1"/>
  <c r="DB336" i="2"/>
  <c r="DC336" i="2"/>
  <c r="DQ336" i="2"/>
  <c r="DZ336" i="2" s="1"/>
  <c r="AP339" i="2"/>
  <c r="BK339" i="2" s="1"/>
  <c r="AQ339" i="2"/>
  <c r="AR339" i="2"/>
  <c r="AS339" i="2"/>
  <c r="AT339" i="2"/>
  <c r="AU339" i="2"/>
  <c r="AV339" i="2"/>
  <c r="AW339" i="2"/>
  <c r="AX339" i="2"/>
  <c r="AY339" i="2"/>
  <c r="AZ339" i="2"/>
  <c r="BA339" i="2"/>
  <c r="BB339" i="2"/>
  <c r="BC339" i="2"/>
  <c r="DY339" i="2" s="1"/>
  <c r="BD339" i="2"/>
  <c r="BE339" i="2"/>
  <c r="BF339" i="2"/>
  <c r="BG339" i="2"/>
  <c r="BH339" i="2"/>
  <c r="BI339" i="2"/>
  <c r="BJ339" i="2"/>
  <c r="BR339" i="2" s="1"/>
  <c r="BQ339" i="2"/>
  <c r="CE339" i="2"/>
  <c r="DK339" i="2" s="1"/>
  <c r="CL339" i="2"/>
  <c r="CS339" i="2" s="1"/>
  <c r="CR339" i="2"/>
  <c r="DB339" i="2"/>
  <c r="DE339" i="2"/>
  <c r="DF339" i="2"/>
  <c r="DQ339" i="2"/>
  <c r="DX339" i="2" s="1"/>
  <c r="AP342" i="2"/>
  <c r="AQ342" i="2"/>
  <c r="AR342" i="2"/>
  <c r="AS342" i="2"/>
  <c r="AT342" i="2"/>
  <c r="AU342" i="2"/>
  <c r="AV342" i="2"/>
  <c r="AW342" i="2"/>
  <c r="AX342" i="2"/>
  <c r="AY342" i="2"/>
  <c r="AZ342" i="2"/>
  <c r="BA342" i="2"/>
  <c r="BB342" i="2"/>
  <c r="BC342" i="2"/>
  <c r="DY342" i="2" s="1"/>
  <c r="BD342" i="2"/>
  <c r="BE342" i="2"/>
  <c r="BF342" i="2"/>
  <c r="BG342" i="2"/>
  <c r="BH342" i="2"/>
  <c r="BI342" i="2"/>
  <c r="BJ342" i="2"/>
  <c r="CD342" i="2" s="1"/>
  <c r="CE342" i="2"/>
  <c r="CL342" i="2"/>
  <c r="CS342" i="2" s="1"/>
  <c r="CN342" i="2"/>
  <c r="CO342" i="2"/>
  <c r="CP342" i="2"/>
  <c r="DC342" i="2"/>
  <c r="DD342" i="2"/>
  <c r="DE342" i="2"/>
  <c r="DF342" i="2"/>
  <c r="DG342" i="2"/>
  <c r="DH342" i="2"/>
  <c r="DQ342" i="2"/>
  <c r="AP345" i="2"/>
  <c r="AQ345" i="2"/>
  <c r="AR345" i="2"/>
  <c r="AS345" i="2"/>
  <c r="AT345" i="2"/>
  <c r="AU345" i="2"/>
  <c r="AV345" i="2"/>
  <c r="AW345" i="2"/>
  <c r="AX345" i="2"/>
  <c r="AY345" i="2"/>
  <c r="BT345" i="2" s="1"/>
  <c r="AZ345" i="2"/>
  <c r="BA345" i="2"/>
  <c r="BB345" i="2"/>
  <c r="BC345" i="2"/>
  <c r="BD345" i="2"/>
  <c r="BE345" i="2"/>
  <c r="BF345" i="2"/>
  <c r="BG345" i="2"/>
  <c r="BH345" i="2"/>
  <c r="BI345" i="2"/>
  <c r="BJ345" i="2"/>
  <c r="BP345" i="2" s="1"/>
  <c r="CE345" i="2"/>
  <c r="CL345" i="2"/>
  <c r="DC345" i="2" s="1"/>
  <c r="DK345" i="2"/>
  <c r="DQ345" i="2"/>
  <c r="DY345" i="2" s="1"/>
  <c r="AP348" i="2"/>
  <c r="AQ348" i="2"/>
  <c r="AR348" i="2"/>
  <c r="AS348" i="2"/>
  <c r="AT348" i="2"/>
  <c r="AU348" i="2"/>
  <c r="AV348" i="2"/>
  <c r="AW348" i="2"/>
  <c r="AX348" i="2"/>
  <c r="AY348" i="2"/>
  <c r="AZ348" i="2"/>
  <c r="BA348" i="2"/>
  <c r="BB348" i="2"/>
  <c r="BC348" i="2"/>
  <c r="BD348" i="2"/>
  <c r="BE348" i="2"/>
  <c r="BF348" i="2"/>
  <c r="BG348" i="2"/>
  <c r="BH348" i="2"/>
  <c r="BI348" i="2"/>
  <c r="BJ348" i="2"/>
  <c r="CE348" i="2"/>
  <c r="DK348" i="2" s="1"/>
  <c r="CL348" i="2"/>
  <c r="CQ348" i="2" s="1"/>
  <c r="CP348" i="2"/>
  <c r="CT348" i="2"/>
  <c r="CU348" i="2"/>
  <c r="DC348" i="2"/>
  <c r="DE348" i="2"/>
  <c r="DF348" i="2"/>
  <c r="DQ348" i="2"/>
  <c r="AP351" i="2"/>
  <c r="AQ351" i="2"/>
  <c r="BL351" i="2" s="1"/>
  <c r="AR351" i="2"/>
  <c r="AS351" i="2"/>
  <c r="AT351" i="2"/>
  <c r="AU351" i="2"/>
  <c r="AV351" i="2"/>
  <c r="AW351" i="2"/>
  <c r="AX351" i="2"/>
  <c r="AY351" i="2"/>
  <c r="AZ351" i="2"/>
  <c r="BA351" i="2"/>
  <c r="BB351" i="2"/>
  <c r="BC351" i="2"/>
  <c r="BD351" i="2"/>
  <c r="BE351" i="2"/>
  <c r="BF351" i="2"/>
  <c r="BG351" i="2"/>
  <c r="BH351" i="2"/>
  <c r="BI351" i="2"/>
  <c r="BJ351" i="2"/>
  <c r="CE351" i="2"/>
  <c r="CL351" i="2"/>
  <c r="CQ351" i="2" s="1"/>
  <c r="CP351" i="2"/>
  <c r="CT351" i="2"/>
  <c r="DD351" i="2"/>
  <c r="DH351" i="2"/>
  <c r="DK351" i="2"/>
  <c r="DQ351" i="2"/>
  <c r="AP354" i="2"/>
  <c r="AQ354" i="2"/>
  <c r="AR354" i="2"/>
  <c r="AS354" i="2"/>
  <c r="AT354" i="2"/>
  <c r="AU354" i="2"/>
  <c r="AV354" i="2"/>
  <c r="AW354" i="2"/>
  <c r="AX354" i="2"/>
  <c r="AY354" i="2"/>
  <c r="AZ354" i="2"/>
  <c r="BA354" i="2"/>
  <c r="BB354" i="2"/>
  <c r="BC354" i="2"/>
  <c r="BD354" i="2"/>
  <c r="BE354" i="2"/>
  <c r="BF354" i="2"/>
  <c r="BG354" i="2"/>
  <c r="BH354" i="2"/>
  <c r="BI354" i="2"/>
  <c r="BJ354" i="2"/>
  <c r="BV354" i="2" s="1"/>
  <c r="CE354" i="2"/>
  <c r="CL354" i="2"/>
  <c r="CO354" i="2" s="1"/>
  <c r="CV354" i="2"/>
  <c r="DB354" i="2"/>
  <c r="DC354" i="2"/>
  <c r="DK354" i="2"/>
  <c r="DQ354" i="2"/>
  <c r="DZ354" i="2"/>
  <c r="AP357" i="2"/>
  <c r="AQ357" i="2"/>
  <c r="AR357" i="2"/>
  <c r="AS357" i="2"/>
  <c r="AT357" i="2"/>
  <c r="AU357" i="2"/>
  <c r="AV357" i="2"/>
  <c r="AW357" i="2"/>
  <c r="AX357" i="2"/>
  <c r="AY357" i="2"/>
  <c r="AZ357" i="2"/>
  <c r="BA357" i="2"/>
  <c r="BB357" i="2"/>
  <c r="BC357" i="2"/>
  <c r="BD357" i="2"/>
  <c r="BE357" i="2"/>
  <c r="BF357" i="2"/>
  <c r="BG357" i="2"/>
  <c r="BH357" i="2"/>
  <c r="BI357" i="2"/>
  <c r="BJ357" i="2"/>
  <c r="BQ357" i="2" s="1"/>
  <c r="BS357" i="2"/>
  <c r="CA357" i="2"/>
  <c r="CE357" i="2"/>
  <c r="DK357" i="2" s="1"/>
  <c r="CL357" i="2"/>
  <c r="CM357" i="2" s="1"/>
  <c r="DQ357" i="2"/>
  <c r="EA357" i="2" s="1"/>
  <c r="AP360" i="2"/>
  <c r="BK360" i="2" s="1"/>
  <c r="AQ360" i="2"/>
  <c r="AR360" i="2"/>
  <c r="AS360" i="2"/>
  <c r="BN360" i="2" s="1"/>
  <c r="AT360" i="2"/>
  <c r="AU360" i="2"/>
  <c r="AV360" i="2"/>
  <c r="AW360" i="2"/>
  <c r="AX360" i="2"/>
  <c r="AY360" i="2"/>
  <c r="AZ360" i="2"/>
  <c r="BA360" i="2"/>
  <c r="BV360" i="2" s="1"/>
  <c r="BB360" i="2"/>
  <c r="BC360" i="2"/>
  <c r="BD360" i="2"/>
  <c r="BE360" i="2"/>
  <c r="BZ360" i="2" s="1"/>
  <c r="BF360" i="2"/>
  <c r="CA360" i="2" s="1"/>
  <c r="BG360" i="2"/>
  <c r="CB360" i="2" s="1"/>
  <c r="BH360" i="2"/>
  <c r="CC360" i="2" s="1"/>
  <c r="BI360" i="2"/>
  <c r="CD360" i="2" s="1"/>
  <c r="BJ360" i="2"/>
  <c r="BL360" i="2" s="1"/>
  <c r="CE360" i="2"/>
  <c r="DK360" i="2" s="1"/>
  <c r="CL360" i="2"/>
  <c r="CR360" i="2" s="1"/>
  <c r="DQ360" i="2"/>
  <c r="DX360" i="2" s="1"/>
  <c r="AP363" i="2"/>
  <c r="AQ363" i="2"/>
  <c r="AR363" i="2"/>
  <c r="AS363" i="2"/>
  <c r="AT363" i="2"/>
  <c r="AU363" i="2"/>
  <c r="AV363" i="2"/>
  <c r="AW363" i="2"/>
  <c r="AX363" i="2"/>
  <c r="AY363" i="2"/>
  <c r="AZ363" i="2"/>
  <c r="BA363" i="2"/>
  <c r="BB363" i="2"/>
  <c r="BC363" i="2"/>
  <c r="BD363" i="2"/>
  <c r="BE363" i="2"/>
  <c r="BF363" i="2"/>
  <c r="BG363" i="2"/>
  <c r="BH363" i="2"/>
  <c r="BI363" i="2"/>
  <c r="BJ363" i="2"/>
  <c r="CC363" i="2" s="1"/>
  <c r="CE363" i="2"/>
  <c r="DK363" i="2" s="1"/>
  <c r="CL363" i="2"/>
  <c r="CM363" i="2" s="1"/>
  <c r="CZ363" i="2"/>
  <c r="DA363" i="2"/>
  <c r="DB363" i="2"/>
  <c r="DQ363" i="2"/>
  <c r="EA363" i="2"/>
  <c r="AP366" i="2"/>
  <c r="AQ366" i="2"/>
  <c r="AR366" i="2"/>
  <c r="AS366" i="2"/>
  <c r="AT366" i="2"/>
  <c r="AU366" i="2"/>
  <c r="AV366" i="2"/>
  <c r="AW366" i="2"/>
  <c r="AX366" i="2"/>
  <c r="AY366" i="2"/>
  <c r="AZ366" i="2"/>
  <c r="BA366" i="2"/>
  <c r="BB366" i="2"/>
  <c r="BC366" i="2"/>
  <c r="BD366" i="2"/>
  <c r="BY366" i="2" s="1"/>
  <c r="BE366" i="2"/>
  <c r="BF366" i="2"/>
  <c r="BG366" i="2"/>
  <c r="BH366" i="2"/>
  <c r="BI366" i="2"/>
  <c r="BJ366" i="2"/>
  <c r="BQ366" i="2" s="1"/>
  <c r="BR366" i="2"/>
  <c r="BZ366" i="2"/>
  <c r="CE366" i="2"/>
  <c r="CL366" i="2"/>
  <c r="CR366" i="2" s="1"/>
  <c r="DK366" i="2"/>
  <c r="DQ366" i="2"/>
  <c r="AP369" i="2"/>
  <c r="AQ369" i="2"/>
  <c r="AR369" i="2"/>
  <c r="AS369" i="2"/>
  <c r="AT369" i="2"/>
  <c r="AU369" i="2"/>
  <c r="AV369" i="2"/>
  <c r="AW369" i="2"/>
  <c r="AX369" i="2"/>
  <c r="AY369" i="2"/>
  <c r="AZ369" i="2"/>
  <c r="BA369" i="2"/>
  <c r="BB369" i="2"/>
  <c r="BC369" i="2"/>
  <c r="BD369" i="2"/>
  <c r="BE369" i="2"/>
  <c r="BF369" i="2"/>
  <c r="BG369" i="2"/>
  <c r="BH369" i="2"/>
  <c r="BI369" i="2"/>
  <c r="BJ369" i="2"/>
  <c r="CE369" i="2"/>
  <c r="DK369" i="2" s="1"/>
  <c r="CL369" i="2"/>
  <c r="CP369" i="2" s="1"/>
  <c r="DQ369" i="2"/>
  <c r="DX369" i="2" s="1"/>
  <c r="AP372" i="2"/>
  <c r="AQ372" i="2"/>
  <c r="AR372" i="2"/>
  <c r="AS372" i="2"/>
  <c r="AT372" i="2"/>
  <c r="AU372" i="2"/>
  <c r="AV372" i="2"/>
  <c r="AW372" i="2"/>
  <c r="AX372" i="2"/>
  <c r="AY372" i="2"/>
  <c r="AZ372" i="2"/>
  <c r="BA372" i="2"/>
  <c r="BB372" i="2"/>
  <c r="BC372" i="2"/>
  <c r="BD372" i="2"/>
  <c r="BE372" i="2"/>
  <c r="BF372" i="2"/>
  <c r="BG372" i="2"/>
  <c r="BH372" i="2"/>
  <c r="BI372" i="2"/>
  <c r="BJ372" i="2"/>
  <c r="CE372" i="2"/>
  <c r="DK372" i="2" s="1"/>
  <c r="CL372" i="2"/>
  <c r="CM372" i="2" s="1"/>
  <c r="DQ372" i="2"/>
  <c r="AP375" i="2"/>
  <c r="BK375" i="2" s="1"/>
  <c r="AQ375" i="2"/>
  <c r="AR375" i="2"/>
  <c r="AS375" i="2"/>
  <c r="AT375" i="2"/>
  <c r="BO375" i="2" s="1"/>
  <c r="AU375" i="2"/>
  <c r="AV375" i="2"/>
  <c r="AW375" i="2"/>
  <c r="BR375" i="2" s="1"/>
  <c r="AX375" i="2"/>
  <c r="AY375" i="2"/>
  <c r="BT375" i="2" s="1"/>
  <c r="AZ375" i="2"/>
  <c r="BU375" i="2" s="1"/>
  <c r="BA375" i="2"/>
  <c r="BB375" i="2"/>
  <c r="BC375" i="2"/>
  <c r="BD375" i="2"/>
  <c r="BE375" i="2"/>
  <c r="BZ375" i="2" s="1"/>
  <c r="BF375" i="2"/>
  <c r="BG375" i="2"/>
  <c r="BH375" i="2"/>
  <c r="CC375" i="2" s="1"/>
  <c r="BI375" i="2"/>
  <c r="EB375" i="2" s="1"/>
  <c r="BJ375" i="2"/>
  <c r="BP375" i="2"/>
  <c r="BQ375" i="2"/>
  <c r="CE375" i="2"/>
  <c r="CL375" i="2"/>
  <c r="DD375" i="2" s="1"/>
  <c r="CT375" i="2"/>
  <c r="DK375" i="2"/>
  <c r="DQ375" i="2"/>
  <c r="DZ375" i="2" s="1"/>
  <c r="EA375" i="2"/>
  <c r="AP378" i="2"/>
  <c r="AQ378" i="2"/>
  <c r="AR378" i="2"/>
  <c r="AS378" i="2"/>
  <c r="BN378" i="2" s="1"/>
  <c r="AT378" i="2"/>
  <c r="BO378" i="2" s="1"/>
  <c r="AU378" i="2"/>
  <c r="AV378" i="2"/>
  <c r="AW378" i="2"/>
  <c r="AX378" i="2"/>
  <c r="AY378" i="2"/>
  <c r="AZ378" i="2"/>
  <c r="BA378" i="2"/>
  <c r="BV378" i="2" s="1"/>
  <c r="BB378" i="2"/>
  <c r="BW378" i="2" s="1"/>
  <c r="BC378" i="2"/>
  <c r="BD378" i="2"/>
  <c r="BY378" i="2" s="1"/>
  <c r="BE378" i="2"/>
  <c r="BZ378" i="2" s="1"/>
  <c r="BF378" i="2"/>
  <c r="CA378" i="2" s="1"/>
  <c r="BG378" i="2"/>
  <c r="BH378" i="2"/>
  <c r="BI378" i="2"/>
  <c r="BJ378" i="2"/>
  <c r="BL378" i="2" s="1"/>
  <c r="CE378" i="2"/>
  <c r="CL378" i="2"/>
  <c r="CU378" i="2" s="1"/>
  <c r="CM378" i="2"/>
  <c r="CQ378" i="2"/>
  <c r="DK378" i="2"/>
  <c r="DQ378" i="2"/>
  <c r="DZ378" i="2" s="1"/>
  <c r="AP381" i="2"/>
  <c r="AQ381" i="2"/>
  <c r="AR381" i="2"/>
  <c r="AS381" i="2"/>
  <c r="BN381" i="2" s="1"/>
  <c r="AT381" i="2"/>
  <c r="AU381" i="2"/>
  <c r="AV381" i="2"/>
  <c r="AW381" i="2"/>
  <c r="BR381" i="2" s="1"/>
  <c r="AX381" i="2"/>
  <c r="AY381" i="2"/>
  <c r="AZ381" i="2"/>
  <c r="BA381" i="2"/>
  <c r="BV381" i="2" s="1"/>
  <c r="BB381" i="2"/>
  <c r="BW381" i="2" s="1"/>
  <c r="BC381" i="2"/>
  <c r="BD381" i="2"/>
  <c r="BE381" i="2"/>
  <c r="BZ381" i="2" s="1"/>
  <c r="BF381" i="2"/>
  <c r="BG381" i="2"/>
  <c r="BH381" i="2"/>
  <c r="BI381" i="2"/>
  <c r="CD381" i="2" s="1"/>
  <c r="BJ381" i="2"/>
  <c r="CE381" i="2"/>
  <c r="DK381" i="2" s="1"/>
  <c r="CL381" i="2"/>
  <c r="CM381" i="2" s="1"/>
  <c r="DQ381" i="2"/>
  <c r="EA381" i="2" s="1"/>
  <c r="DX381" i="2"/>
  <c r="AE249" i="2"/>
  <c r="AN249" i="2" s="1"/>
  <c r="AE252" i="2"/>
  <c r="AN252" i="2" s="1"/>
  <c r="AG252" i="2"/>
  <c r="AK252" i="2"/>
  <c r="AE255" i="2"/>
  <c r="AN255" i="2" s="1"/>
  <c r="AE258" i="2"/>
  <c r="AN258" i="2" s="1"/>
  <c r="AE261" i="2"/>
  <c r="AF261" i="2"/>
  <c r="AP261" i="2" s="1"/>
  <c r="BK261" i="2" s="1"/>
  <c r="AG261" i="2"/>
  <c r="AQ261" i="2" s="1"/>
  <c r="AJ261" i="2"/>
  <c r="AT261" i="2" s="1"/>
  <c r="AK261" i="2"/>
  <c r="AU261" i="2" s="1"/>
  <c r="AE264" i="2"/>
  <c r="AN264" i="2"/>
  <c r="AE267" i="2"/>
  <c r="AN267" i="2" s="1"/>
  <c r="AE270" i="2"/>
  <c r="AN270" i="2"/>
  <c r="AE273" i="2"/>
  <c r="AN273" i="2" s="1"/>
  <c r="AE276" i="2"/>
  <c r="AN276" i="2" s="1"/>
  <c r="AF276" i="2"/>
  <c r="AJ276" i="2"/>
  <c r="AT276" i="2" s="1"/>
  <c r="AE279" i="2"/>
  <c r="AN279" i="2" s="1"/>
  <c r="AE282" i="2"/>
  <c r="AN282" i="2" s="1"/>
  <c r="AF282" i="2"/>
  <c r="AE285" i="2"/>
  <c r="AN285" i="2" s="1"/>
  <c r="AE288" i="2"/>
  <c r="AN288" i="2" s="1"/>
  <c r="AF288" i="2"/>
  <c r="AJ288" i="2"/>
  <c r="AT288" i="2" s="1"/>
  <c r="AE291" i="2"/>
  <c r="AN291" i="2" s="1"/>
  <c r="AK291" i="2"/>
  <c r="CH291" i="2" s="1"/>
  <c r="AE294" i="2"/>
  <c r="AN294" i="2"/>
  <c r="AE297" i="2"/>
  <c r="AN297" i="2" s="1"/>
  <c r="AE300" i="2"/>
  <c r="AN300" i="2" s="1"/>
  <c r="AX300" i="2" s="1"/>
  <c r="AE303" i="2"/>
  <c r="AN303" i="2" s="1"/>
  <c r="AF303" i="2"/>
  <c r="AP303" i="2" s="1"/>
  <c r="AG303" i="2"/>
  <c r="AE306" i="2"/>
  <c r="AN306" i="2"/>
  <c r="AE309" i="2"/>
  <c r="AN309" i="2" s="1"/>
  <c r="AF309" i="2"/>
  <c r="AE312" i="2"/>
  <c r="AG312" i="2"/>
  <c r="AN312" i="2"/>
  <c r="AO312" i="2" s="1"/>
  <c r="AE315" i="2"/>
  <c r="AN315" i="2"/>
  <c r="AE318" i="2"/>
  <c r="AN318" i="2" s="1"/>
  <c r="AO318" i="2" s="1"/>
  <c r="CJ318" i="2" s="1"/>
  <c r="AE321" i="2"/>
  <c r="AN321" i="2" s="1"/>
  <c r="AE324" i="2"/>
  <c r="AN324" i="2" s="1"/>
  <c r="AK324" i="2"/>
  <c r="CH324" i="2" s="1"/>
  <c r="AE327" i="2"/>
  <c r="AN327" i="2" s="1"/>
  <c r="AF327" i="2"/>
  <c r="AJ327" i="2"/>
  <c r="AE330" i="2"/>
  <c r="AN330" i="2" s="1"/>
  <c r="AE333" i="2"/>
  <c r="AN333" i="2" s="1"/>
  <c r="AE336" i="2"/>
  <c r="AF336" i="2"/>
  <c r="AK336" i="2"/>
  <c r="AN336" i="2"/>
  <c r="AO336" i="2" s="1"/>
  <c r="AE339" i="2"/>
  <c r="AN339" i="2" s="1"/>
  <c r="AO339" i="2" s="1"/>
  <c r="CJ339" i="2" s="1"/>
  <c r="AF339" i="2"/>
  <c r="AE342" i="2"/>
  <c r="AJ342" i="2"/>
  <c r="AN342" i="2"/>
  <c r="AE345" i="2"/>
  <c r="AN345" i="2" s="1"/>
  <c r="AF345" i="2"/>
  <c r="AE348" i="2"/>
  <c r="AN348" i="2" s="1"/>
  <c r="AO348" i="2" s="1"/>
  <c r="AF348" i="2"/>
  <c r="AE351" i="2"/>
  <c r="AJ351" i="2"/>
  <c r="AN351" i="2"/>
  <c r="AE354" i="2"/>
  <c r="AF354" i="2"/>
  <c r="AN354" i="2"/>
  <c r="AO354" i="2" s="1"/>
  <c r="AE357" i="2"/>
  <c r="AN357" i="2" s="1"/>
  <c r="AO357" i="2" s="1"/>
  <c r="AE360" i="2"/>
  <c r="AN360" i="2"/>
  <c r="AO360" i="2" s="1"/>
  <c r="CJ360" i="2" s="1"/>
  <c r="AE363" i="2"/>
  <c r="AN363" i="2" s="1"/>
  <c r="AO363" i="2" s="1"/>
  <c r="AG363" i="2"/>
  <c r="AK363" i="2"/>
  <c r="AE366" i="2"/>
  <c r="AJ366" i="2"/>
  <c r="AK366" i="2"/>
  <c r="AN366" i="2"/>
  <c r="AE369" i="2"/>
  <c r="AN369" i="2" s="1"/>
  <c r="AE372" i="2"/>
  <c r="AN372" i="2" s="1"/>
  <c r="AE375" i="2"/>
  <c r="AN375" i="2" s="1"/>
  <c r="AO375" i="2" s="1"/>
  <c r="CJ375" i="2" s="1"/>
  <c r="AF375" i="2"/>
  <c r="AJ375" i="2"/>
  <c r="AE378" i="2"/>
  <c r="AK378" i="2"/>
  <c r="AN378" i="2"/>
  <c r="AO378" i="2" s="1"/>
  <c r="CJ378" i="2" s="1"/>
  <c r="AE381" i="2"/>
  <c r="AN381" i="2" s="1"/>
  <c r="AO381" i="2" s="1"/>
  <c r="B137" i="3"/>
  <c r="C137" i="3"/>
  <c r="D137" i="3"/>
  <c r="E137" i="3"/>
  <c r="F137" i="3"/>
  <c r="G137" i="3"/>
  <c r="H137" i="3"/>
  <c r="K137" i="3"/>
  <c r="B138" i="3"/>
  <c r="C138" i="3"/>
  <c r="D138" i="3"/>
  <c r="E138" i="3"/>
  <c r="F138" i="3"/>
  <c r="G138" i="3"/>
  <c r="H138" i="3"/>
  <c r="K138" i="3"/>
  <c r="B139" i="3"/>
  <c r="C139" i="3"/>
  <c r="D139" i="3"/>
  <c r="E139" i="3"/>
  <c r="F139" i="3"/>
  <c r="G139" i="3"/>
  <c r="H139" i="3"/>
  <c r="K139" i="3"/>
  <c r="B140" i="3"/>
  <c r="C140" i="3"/>
  <c r="D140" i="3"/>
  <c r="E140" i="3"/>
  <c r="F140" i="3"/>
  <c r="G140" i="3"/>
  <c r="H140" i="3"/>
  <c r="K140" i="3"/>
  <c r="B141" i="3"/>
  <c r="C141" i="3"/>
  <c r="D141" i="3"/>
  <c r="E141" i="3"/>
  <c r="F141" i="3"/>
  <c r="G141" i="3"/>
  <c r="H141" i="3"/>
  <c r="K141" i="3"/>
  <c r="B142" i="3"/>
  <c r="C142" i="3"/>
  <c r="D142" i="3"/>
  <c r="E142" i="3"/>
  <c r="F142" i="3"/>
  <c r="G142" i="3"/>
  <c r="H142" i="3"/>
  <c r="K142" i="3"/>
  <c r="B143" i="3"/>
  <c r="C143" i="3"/>
  <c r="D143" i="3"/>
  <c r="E143" i="3"/>
  <c r="F143" i="3"/>
  <c r="G143" i="3"/>
  <c r="H143" i="3"/>
  <c r="K143" i="3"/>
  <c r="B144" i="3"/>
  <c r="C144" i="3"/>
  <c r="D144" i="3"/>
  <c r="E144" i="3"/>
  <c r="F144" i="3"/>
  <c r="G144" i="3"/>
  <c r="H144" i="3"/>
  <c r="K144" i="3"/>
  <c r="B145" i="3"/>
  <c r="C145" i="3"/>
  <c r="D145" i="3"/>
  <c r="E145" i="3"/>
  <c r="F145" i="3"/>
  <c r="G145" i="3"/>
  <c r="H145" i="3"/>
  <c r="K145" i="3"/>
  <c r="B146" i="3"/>
  <c r="C146" i="3"/>
  <c r="D146" i="3"/>
  <c r="E146" i="3"/>
  <c r="F146" i="3"/>
  <c r="G146" i="3"/>
  <c r="H146" i="3"/>
  <c r="K146" i="3"/>
  <c r="B147" i="3"/>
  <c r="C147" i="3"/>
  <c r="D147" i="3"/>
  <c r="E147" i="3"/>
  <c r="F147" i="3"/>
  <c r="G147" i="3"/>
  <c r="H147" i="3"/>
  <c r="K147" i="3"/>
  <c r="B148" i="3"/>
  <c r="C148" i="3"/>
  <c r="D148" i="3"/>
  <c r="E148" i="3"/>
  <c r="F148" i="3"/>
  <c r="G148" i="3"/>
  <c r="H148" i="3"/>
  <c r="K148" i="3"/>
  <c r="B149" i="3"/>
  <c r="C149" i="3"/>
  <c r="D149" i="3"/>
  <c r="E149" i="3"/>
  <c r="F149" i="3"/>
  <c r="G149" i="3"/>
  <c r="H149" i="3"/>
  <c r="K149" i="3"/>
  <c r="B150" i="3"/>
  <c r="C150" i="3"/>
  <c r="D150" i="3"/>
  <c r="E150" i="3"/>
  <c r="F150" i="3"/>
  <c r="G150" i="3"/>
  <c r="H150" i="3"/>
  <c r="K150" i="3"/>
  <c r="B151" i="3"/>
  <c r="C151" i="3"/>
  <c r="D151" i="3"/>
  <c r="E151" i="3"/>
  <c r="F151" i="3"/>
  <c r="G151" i="3"/>
  <c r="H151" i="3"/>
  <c r="K151" i="3"/>
  <c r="B152" i="3"/>
  <c r="C152" i="3"/>
  <c r="D152" i="3"/>
  <c r="E152" i="3"/>
  <c r="F152" i="3"/>
  <c r="G152" i="3"/>
  <c r="H152" i="3"/>
  <c r="K152" i="3"/>
  <c r="B153" i="3"/>
  <c r="C153" i="3"/>
  <c r="D153" i="3"/>
  <c r="E153" i="3"/>
  <c r="F153" i="3"/>
  <c r="G153" i="3"/>
  <c r="H153" i="3"/>
  <c r="K153" i="3"/>
  <c r="A154" i="3"/>
  <c r="B154" i="3"/>
  <c r="C154" i="3"/>
  <c r="D154" i="3"/>
  <c r="E154" i="3"/>
  <c r="F154" i="3"/>
  <c r="G154" i="3"/>
  <c r="H154" i="3"/>
  <c r="K154" i="3"/>
  <c r="B109" i="3"/>
  <c r="C109" i="3"/>
  <c r="D109" i="3"/>
  <c r="E109" i="3"/>
  <c r="F109" i="3"/>
  <c r="G109" i="3"/>
  <c r="H109" i="3"/>
  <c r="K109" i="3"/>
  <c r="B110" i="3"/>
  <c r="C110" i="3"/>
  <c r="D110" i="3"/>
  <c r="E110" i="3"/>
  <c r="F110" i="3"/>
  <c r="G110" i="3"/>
  <c r="H110" i="3"/>
  <c r="K110" i="3"/>
  <c r="B111" i="3"/>
  <c r="C111" i="3"/>
  <c r="D111" i="3"/>
  <c r="E111" i="3"/>
  <c r="F111" i="3"/>
  <c r="G111" i="3"/>
  <c r="H111" i="3"/>
  <c r="K111" i="3"/>
  <c r="B112" i="3"/>
  <c r="C112" i="3"/>
  <c r="D112" i="3"/>
  <c r="E112" i="3"/>
  <c r="F112" i="3"/>
  <c r="G112" i="3"/>
  <c r="H112" i="3"/>
  <c r="K112" i="3"/>
  <c r="B113" i="3"/>
  <c r="C113" i="3"/>
  <c r="D113" i="3"/>
  <c r="E113" i="3"/>
  <c r="F113" i="3"/>
  <c r="G113" i="3"/>
  <c r="H113" i="3"/>
  <c r="K113" i="3"/>
  <c r="B114" i="3"/>
  <c r="C114" i="3"/>
  <c r="D114" i="3"/>
  <c r="E114" i="3"/>
  <c r="F114" i="3"/>
  <c r="G114" i="3"/>
  <c r="H114" i="3"/>
  <c r="K114" i="3"/>
  <c r="B115" i="3"/>
  <c r="C115" i="3"/>
  <c r="D115" i="3"/>
  <c r="E115" i="3"/>
  <c r="F115" i="3"/>
  <c r="G115" i="3"/>
  <c r="H115" i="3"/>
  <c r="K115" i="3"/>
  <c r="B116" i="3"/>
  <c r="C116" i="3"/>
  <c r="D116" i="3"/>
  <c r="E116" i="3"/>
  <c r="F116" i="3"/>
  <c r="G116" i="3"/>
  <c r="H116" i="3"/>
  <c r="K116" i="3"/>
  <c r="B117" i="3"/>
  <c r="C117" i="3"/>
  <c r="D117" i="3"/>
  <c r="E117" i="3"/>
  <c r="F117" i="3"/>
  <c r="G117" i="3"/>
  <c r="H117" i="3"/>
  <c r="K117" i="3"/>
  <c r="B118" i="3"/>
  <c r="C118" i="3"/>
  <c r="D118" i="3"/>
  <c r="E118" i="3"/>
  <c r="F118" i="3"/>
  <c r="G118" i="3"/>
  <c r="H118" i="3"/>
  <c r="K118" i="3"/>
  <c r="B119" i="3"/>
  <c r="C119" i="3"/>
  <c r="D119" i="3"/>
  <c r="E119" i="3"/>
  <c r="F119" i="3"/>
  <c r="G119" i="3"/>
  <c r="H119" i="3"/>
  <c r="K119" i="3"/>
  <c r="B120" i="3"/>
  <c r="C120" i="3"/>
  <c r="D120" i="3"/>
  <c r="E120" i="3"/>
  <c r="F120" i="3"/>
  <c r="G120" i="3"/>
  <c r="H120" i="3"/>
  <c r="K120" i="3"/>
  <c r="B121" i="3"/>
  <c r="C121" i="3"/>
  <c r="D121" i="3"/>
  <c r="E121" i="3"/>
  <c r="F121" i="3"/>
  <c r="G121" i="3"/>
  <c r="H121" i="3"/>
  <c r="K121" i="3"/>
  <c r="B122" i="3"/>
  <c r="C122" i="3"/>
  <c r="D122" i="3"/>
  <c r="E122" i="3"/>
  <c r="F122" i="3"/>
  <c r="G122" i="3"/>
  <c r="H122" i="3"/>
  <c r="K122" i="3"/>
  <c r="B123" i="3"/>
  <c r="C123" i="3"/>
  <c r="D123" i="3"/>
  <c r="E123" i="3"/>
  <c r="F123" i="3"/>
  <c r="G123" i="3"/>
  <c r="H123" i="3"/>
  <c r="K123" i="3"/>
  <c r="B124" i="3"/>
  <c r="C124" i="3"/>
  <c r="D124" i="3"/>
  <c r="E124" i="3"/>
  <c r="F124" i="3"/>
  <c r="G124" i="3"/>
  <c r="H124" i="3"/>
  <c r="K124" i="3"/>
  <c r="B125" i="3"/>
  <c r="C125" i="3"/>
  <c r="D125" i="3"/>
  <c r="E125" i="3"/>
  <c r="F125" i="3"/>
  <c r="G125" i="3"/>
  <c r="H125" i="3"/>
  <c r="K125" i="3"/>
  <c r="B126" i="3"/>
  <c r="C126" i="3"/>
  <c r="D126" i="3"/>
  <c r="E126" i="3"/>
  <c r="F126" i="3"/>
  <c r="G126" i="3"/>
  <c r="H126" i="3"/>
  <c r="K126" i="3"/>
  <c r="B127" i="3"/>
  <c r="C127" i="3"/>
  <c r="D127" i="3"/>
  <c r="E127" i="3"/>
  <c r="F127" i="3"/>
  <c r="G127" i="3"/>
  <c r="H127" i="3"/>
  <c r="K127" i="3"/>
  <c r="B128" i="3"/>
  <c r="C128" i="3"/>
  <c r="D128" i="3"/>
  <c r="E128" i="3"/>
  <c r="F128" i="3"/>
  <c r="G128" i="3"/>
  <c r="H128" i="3"/>
  <c r="K128" i="3"/>
  <c r="B129" i="3"/>
  <c r="C129" i="3"/>
  <c r="D129" i="3"/>
  <c r="E129" i="3"/>
  <c r="F129" i="3"/>
  <c r="G129" i="3"/>
  <c r="H129" i="3"/>
  <c r="K129" i="3"/>
  <c r="B130" i="3"/>
  <c r="C130" i="3"/>
  <c r="D130" i="3"/>
  <c r="E130" i="3"/>
  <c r="F130" i="3"/>
  <c r="G130" i="3"/>
  <c r="H130" i="3"/>
  <c r="K130" i="3"/>
  <c r="B131" i="3"/>
  <c r="C131" i="3"/>
  <c r="D131" i="3"/>
  <c r="E131" i="3"/>
  <c r="F131" i="3"/>
  <c r="G131" i="3"/>
  <c r="H131" i="3"/>
  <c r="K131" i="3"/>
  <c r="B132" i="3"/>
  <c r="C132" i="3"/>
  <c r="D132" i="3"/>
  <c r="E132" i="3"/>
  <c r="F132" i="3"/>
  <c r="G132" i="3"/>
  <c r="H132" i="3"/>
  <c r="K132" i="3"/>
  <c r="B133" i="3"/>
  <c r="C133" i="3"/>
  <c r="D133" i="3"/>
  <c r="E133" i="3"/>
  <c r="F133" i="3"/>
  <c r="G133" i="3"/>
  <c r="H133" i="3"/>
  <c r="K133" i="3"/>
  <c r="B134" i="3"/>
  <c r="C134" i="3"/>
  <c r="D134" i="3"/>
  <c r="E134" i="3"/>
  <c r="F134" i="3"/>
  <c r="G134" i="3"/>
  <c r="H134" i="3"/>
  <c r="K134" i="3"/>
  <c r="B135" i="3"/>
  <c r="C135" i="3"/>
  <c r="D135" i="3"/>
  <c r="E135" i="3"/>
  <c r="F135" i="3"/>
  <c r="G135" i="3"/>
  <c r="H135" i="3"/>
  <c r="K135" i="3"/>
  <c r="B136" i="3"/>
  <c r="C136" i="3"/>
  <c r="D136" i="3"/>
  <c r="E136" i="3"/>
  <c r="F136" i="3"/>
  <c r="G136" i="3"/>
  <c r="H136" i="3"/>
  <c r="K136" i="3"/>
  <c r="B102" i="3"/>
  <c r="B103" i="3"/>
  <c r="B104" i="3"/>
  <c r="B105" i="3"/>
  <c r="B106" i="3"/>
  <c r="B107" i="3"/>
  <c r="B10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Z381" i="2"/>
  <c r="AC381" i="2" s="1"/>
  <c r="AB381" i="2"/>
  <c r="Z382" i="2"/>
  <c r="AB382" i="2"/>
  <c r="Z383" i="2"/>
  <c r="AC383" i="2" s="1"/>
  <c r="AB383" i="2"/>
  <c r="Z369" i="2"/>
  <c r="AC369" i="2" s="1"/>
  <c r="AB369" i="2"/>
  <c r="Z370" i="2"/>
  <c r="AB370" i="2"/>
  <c r="Z371" i="2"/>
  <c r="AB371" i="2"/>
  <c r="Z372" i="2"/>
  <c r="AC372" i="2" s="1"/>
  <c r="AB372" i="2"/>
  <c r="Z373" i="2"/>
  <c r="AB373" i="2"/>
  <c r="AC373" i="2"/>
  <c r="Z374" i="2"/>
  <c r="AB374" i="2"/>
  <c r="Z375" i="2"/>
  <c r="AC375" i="2" s="1"/>
  <c r="AB375" i="2"/>
  <c r="Z376" i="2"/>
  <c r="AB376" i="2"/>
  <c r="AC376" i="2" s="1"/>
  <c r="Z377" i="2"/>
  <c r="AC377" i="2" s="1"/>
  <c r="AB377" i="2"/>
  <c r="Z378" i="2"/>
  <c r="AC378" i="2" s="1"/>
  <c r="AB378" i="2"/>
  <c r="Z379" i="2"/>
  <c r="AC379" i="2" s="1"/>
  <c r="AB379" i="2"/>
  <c r="Z380" i="2"/>
  <c r="AB380" i="2"/>
  <c r="Z261" i="2"/>
  <c r="AB261" i="2"/>
  <c r="Z262" i="2"/>
  <c r="AB262" i="2"/>
  <c r="Z263" i="2"/>
  <c r="AB263" i="2"/>
  <c r="Z264" i="2"/>
  <c r="AB264" i="2"/>
  <c r="AC264" i="2"/>
  <c r="Z265" i="2"/>
  <c r="AB265" i="2"/>
  <c r="AC265" i="2"/>
  <c r="Z266" i="2"/>
  <c r="AB266" i="2"/>
  <c r="Z267" i="2"/>
  <c r="AB267" i="2"/>
  <c r="Z268" i="2"/>
  <c r="AB268" i="2"/>
  <c r="AC268" i="2" s="1"/>
  <c r="Z269" i="2"/>
  <c r="AB269" i="2"/>
  <c r="Z270" i="2"/>
  <c r="AB270" i="2"/>
  <c r="Z271" i="2"/>
  <c r="AC271" i="2" s="1"/>
  <c r="AB271" i="2"/>
  <c r="Z272" i="2"/>
  <c r="AB272" i="2"/>
  <c r="AC272" i="2"/>
  <c r="Z273" i="2"/>
  <c r="AB273" i="2"/>
  <c r="AC273" i="2" s="1"/>
  <c r="Z274" i="2"/>
  <c r="AB274" i="2"/>
  <c r="Z275" i="2"/>
  <c r="AB275" i="2"/>
  <c r="Z276" i="2"/>
  <c r="AC276" i="2" s="1"/>
  <c r="AB276" i="2"/>
  <c r="Z277" i="2"/>
  <c r="AB277" i="2"/>
  <c r="Z278" i="2"/>
  <c r="AB278" i="2"/>
  <c r="Z279" i="2"/>
  <c r="AB279" i="2"/>
  <c r="Z280" i="2"/>
  <c r="AC280" i="2" s="1"/>
  <c r="AB280" i="2"/>
  <c r="Z281" i="2"/>
  <c r="AC281" i="2" s="1"/>
  <c r="AB281" i="2"/>
  <c r="Z282" i="2"/>
  <c r="AB282" i="2"/>
  <c r="Z283" i="2"/>
  <c r="AB283" i="2"/>
  <c r="Z284" i="2"/>
  <c r="AB284" i="2"/>
  <c r="AC284" i="2"/>
  <c r="Z285" i="2"/>
  <c r="AB285" i="2"/>
  <c r="Z286" i="2"/>
  <c r="AC286" i="2" s="1"/>
  <c r="AB286" i="2"/>
  <c r="Z287" i="2"/>
  <c r="AB287" i="2"/>
  <c r="Z288" i="2"/>
  <c r="AC288" i="2" s="1"/>
  <c r="AB288" i="2"/>
  <c r="Z289" i="2"/>
  <c r="AB289" i="2"/>
  <c r="AC289" i="2"/>
  <c r="Z290" i="2"/>
  <c r="AB290" i="2"/>
  <c r="Z291" i="2"/>
  <c r="AC291" i="2" s="1"/>
  <c r="AB291" i="2"/>
  <c r="Z292" i="2"/>
  <c r="AB292" i="2"/>
  <c r="AC292" i="2"/>
  <c r="Z293" i="2"/>
  <c r="AB293" i="2"/>
  <c r="Z294" i="2"/>
  <c r="AB294" i="2"/>
  <c r="Z295" i="2"/>
  <c r="AC295" i="2" s="1"/>
  <c r="AB295" i="2"/>
  <c r="Z296" i="2"/>
  <c r="AC296" i="2" s="1"/>
  <c r="AB296" i="2"/>
  <c r="Z297" i="2"/>
  <c r="AB297" i="2"/>
  <c r="AC297" i="2"/>
  <c r="Z298" i="2"/>
  <c r="AB298" i="2"/>
  <c r="Z299" i="2"/>
  <c r="AB299" i="2"/>
  <c r="Z300" i="2"/>
  <c r="AC300" i="2" s="1"/>
  <c r="AB300" i="2"/>
  <c r="Z301" i="2"/>
  <c r="AC301" i="2" s="1"/>
  <c r="AB301" i="2"/>
  <c r="Z302" i="2"/>
  <c r="AB302" i="2"/>
  <c r="Z303" i="2"/>
  <c r="AC303" i="2" s="1"/>
  <c r="AB303" i="2"/>
  <c r="Z304" i="2"/>
  <c r="AC304" i="2" s="1"/>
  <c r="AB304" i="2"/>
  <c r="Z305" i="2"/>
  <c r="AC305" i="2" s="1"/>
  <c r="AB305" i="2"/>
  <c r="Z306" i="2"/>
  <c r="AC306" i="2" s="1"/>
  <c r="AB306" i="2"/>
  <c r="Z307" i="2"/>
  <c r="AB307" i="2"/>
  <c r="Z308" i="2"/>
  <c r="AC308" i="2" s="1"/>
  <c r="AB308" i="2"/>
  <c r="Z309" i="2"/>
  <c r="AB309" i="2"/>
  <c r="Z310" i="2"/>
  <c r="AC310" i="2" s="1"/>
  <c r="AB310" i="2"/>
  <c r="Z311" i="2"/>
  <c r="AB311" i="2"/>
  <c r="Z312" i="2"/>
  <c r="AB312" i="2"/>
  <c r="AC312" i="2"/>
  <c r="Z313" i="2"/>
  <c r="AC313" i="2" s="1"/>
  <c r="AB313" i="2"/>
  <c r="Z314" i="2"/>
  <c r="AB314" i="2"/>
  <c r="Z315" i="2"/>
  <c r="AC315" i="2" s="1"/>
  <c r="AB315" i="2"/>
  <c r="Z316" i="2"/>
  <c r="AC316" i="2" s="1"/>
  <c r="AB316" i="2"/>
  <c r="Z317" i="2"/>
  <c r="AB317" i="2"/>
  <c r="Z318" i="2"/>
  <c r="AC318" i="2" s="1"/>
  <c r="AB318" i="2"/>
  <c r="Z319" i="2"/>
  <c r="AC319" i="2" s="1"/>
  <c r="AB319" i="2"/>
  <c r="Z320" i="2"/>
  <c r="AC320" i="2" s="1"/>
  <c r="AB320" i="2"/>
  <c r="Z321" i="2"/>
  <c r="AC321" i="2" s="1"/>
  <c r="AB321" i="2"/>
  <c r="Z322" i="2"/>
  <c r="AB322" i="2"/>
  <c r="Z323" i="2"/>
  <c r="AC323" i="2" s="1"/>
  <c r="AB323" i="2"/>
  <c r="Z324" i="2"/>
  <c r="AC324" i="2" s="1"/>
  <c r="AB324" i="2"/>
  <c r="Z325" i="2"/>
  <c r="AC325" i="2" s="1"/>
  <c r="AB325" i="2"/>
  <c r="Z326" i="2"/>
  <c r="AB326" i="2"/>
  <c r="Z327" i="2"/>
  <c r="AB327" i="2"/>
  <c r="Z328" i="2"/>
  <c r="AC328" i="2" s="1"/>
  <c r="AB328" i="2"/>
  <c r="Z329" i="2"/>
  <c r="AC329" i="2" s="1"/>
  <c r="AB329" i="2"/>
  <c r="Z330" i="2"/>
  <c r="AC330" i="2" s="1"/>
  <c r="AB330" i="2"/>
  <c r="Z331" i="2"/>
  <c r="AB331" i="2"/>
  <c r="Z332" i="2"/>
  <c r="AB332" i="2"/>
  <c r="AC332" i="2"/>
  <c r="Z333" i="2"/>
  <c r="AC333" i="2" s="1"/>
  <c r="AB333" i="2"/>
  <c r="Z334" i="2"/>
  <c r="AC334" i="2" s="1"/>
  <c r="AB334" i="2"/>
  <c r="Z335" i="2"/>
  <c r="AB335" i="2"/>
  <c r="Z336" i="2"/>
  <c r="AB336" i="2"/>
  <c r="AC336" i="2"/>
  <c r="Z337" i="2"/>
  <c r="AB337" i="2"/>
  <c r="AC337" i="2"/>
  <c r="Z338" i="2"/>
  <c r="AC338" i="2" s="1"/>
  <c r="AB338" i="2"/>
  <c r="Z339" i="2"/>
  <c r="AC339" i="2" s="1"/>
  <c r="AB339" i="2"/>
  <c r="Z340" i="2"/>
  <c r="AC340" i="2" s="1"/>
  <c r="AB340" i="2"/>
  <c r="Z341" i="2"/>
  <c r="AB341" i="2"/>
  <c r="Z342" i="2"/>
  <c r="AB342" i="2"/>
  <c r="Z343" i="2"/>
  <c r="AB343" i="2"/>
  <c r="Z344" i="2"/>
  <c r="AB344" i="2"/>
  <c r="AC344" i="2" s="1"/>
  <c r="Z345" i="2"/>
  <c r="AC345" i="2" s="1"/>
  <c r="AB345" i="2"/>
  <c r="Z346" i="2"/>
  <c r="AB346" i="2"/>
  <c r="Z347" i="2"/>
  <c r="AB347" i="2"/>
  <c r="Z348" i="2"/>
  <c r="AC348" i="2" s="1"/>
  <c r="AB348" i="2"/>
  <c r="Z349" i="2"/>
  <c r="AC349" i="2" s="1"/>
  <c r="AB349" i="2"/>
  <c r="Z350" i="2"/>
  <c r="AB350" i="2"/>
  <c r="Z351" i="2"/>
  <c r="AB351" i="2"/>
  <c r="Z352" i="2"/>
  <c r="AC352" i="2" s="1"/>
  <c r="AB352" i="2"/>
  <c r="Z353" i="2"/>
  <c r="AC353" i="2" s="1"/>
  <c r="AB353" i="2"/>
  <c r="Z354" i="2"/>
  <c r="AC354" i="2" s="1"/>
  <c r="AB354" i="2"/>
  <c r="Z355" i="2"/>
  <c r="AB355" i="2"/>
  <c r="Z356" i="2"/>
  <c r="AB356" i="2"/>
  <c r="AC356" i="2"/>
  <c r="Z357" i="2"/>
  <c r="AB357" i="2"/>
  <c r="Z358" i="2"/>
  <c r="AB358" i="2"/>
  <c r="Z359" i="2"/>
  <c r="AB359" i="2"/>
  <c r="Z360" i="2"/>
  <c r="AB360" i="2"/>
  <c r="Z361" i="2"/>
  <c r="AC361" i="2" s="1"/>
  <c r="AB361" i="2"/>
  <c r="Z362" i="2"/>
  <c r="AC362" i="2" s="1"/>
  <c r="AB362" i="2"/>
  <c r="Z363" i="2"/>
  <c r="AB363" i="2"/>
  <c r="Z364" i="2"/>
  <c r="AC364" i="2" s="1"/>
  <c r="AB364" i="2"/>
  <c r="Z365" i="2"/>
  <c r="AB365" i="2"/>
  <c r="Z366" i="2"/>
  <c r="AC366" i="2" s="1"/>
  <c r="AB366" i="2"/>
  <c r="Z367" i="2"/>
  <c r="AB367" i="2"/>
  <c r="Z368" i="2"/>
  <c r="AB368" i="2"/>
  <c r="AC368" i="2"/>
  <c r="Z249" i="2"/>
  <c r="AC249" i="2" s="1"/>
  <c r="AB249" i="2"/>
  <c r="Z250" i="2"/>
  <c r="AC250" i="2" s="1"/>
  <c r="AB250" i="2"/>
  <c r="Z251" i="2"/>
  <c r="AC251" i="2" s="1"/>
  <c r="AB251" i="2"/>
  <c r="Z252" i="2"/>
  <c r="AC252" i="2" s="1"/>
  <c r="AB252" i="2"/>
  <c r="Z253" i="2"/>
  <c r="AB253" i="2"/>
  <c r="AC253" i="2"/>
  <c r="Z254" i="2"/>
  <c r="AB254" i="2"/>
  <c r="Z255" i="2"/>
  <c r="AB255" i="2"/>
  <c r="AC255" i="2" s="1"/>
  <c r="Z256" i="2"/>
  <c r="AC256" i="2" s="1"/>
  <c r="AB256" i="2"/>
  <c r="Z257" i="2"/>
  <c r="AC257" i="2" s="1"/>
  <c r="AB257" i="2"/>
  <c r="Z258" i="2"/>
  <c r="AB258" i="2"/>
  <c r="AC258" i="2"/>
  <c r="Z259" i="2"/>
  <c r="AB259" i="2"/>
  <c r="Z260" i="2"/>
  <c r="AB260" i="2"/>
  <c r="R249" i="2"/>
  <c r="V249" i="2"/>
  <c r="R252" i="2"/>
  <c r="AH252" i="2" s="1"/>
  <c r="V252" i="2"/>
  <c r="AL252" i="2" s="1"/>
  <c r="R255" i="2"/>
  <c r="V255" i="2"/>
  <c r="R258" i="2"/>
  <c r="V258" i="2"/>
  <c r="R261" i="2"/>
  <c r="AH261" i="2" s="1"/>
  <c r="V261" i="2"/>
  <c r="AL261" i="2" s="1"/>
  <c r="AM261" i="2" s="1"/>
  <c r="R264" i="2"/>
  <c r="V264" i="2"/>
  <c r="R267" i="2"/>
  <c r="V267" i="2"/>
  <c r="AL267" i="2" s="1"/>
  <c r="R270" i="2"/>
  <c r="V270" i="2"/>
  <c r="R273" i="2"/>
  <c r="V273" i="2"/>
  <c r="R276" i="2"/>
  <c r="V276" i="2"/>
  <c r="AL276" i="2" s="1"/>
  <c r="AM276" i="2" s="1"/>
  <c r="CI276" i="2" s="1"/>
  <c r="R279" i="2"/>
  <c r="V279" i="2"/>
  <c r="R282" i="2"/>
  <c r="V282" i="2"/>
  <c r="R285" i="2"/>
  <c r="V285" i="2"/>
  <c r="R288" i="2"/>
  <c r="V288" i="2"/>
  <c r="AL288" i="2" s="1"/>
  <c r="AM288" i="2" s="1"/>
  <c r="R291" i="2"/>
  <c r="AH291" i="2" s="1"/>
  <c r="AR291" i="2" s="1"/>
  <c r="V291" i="2"/>
  <c r="R294" i="2"/>
  <c r="V294" i="2"/>
  <c r="R297" i="2"/>
  <c r="V297" i="2"/>
  <c r="R300" i="2"/>
  <c r="V300" i="2"/>
  <c r="R303" i="2"/>
  <c r="V303" i="2"/>
  <c r="R306" i="2"/>
  <c r="V306" i="2"/>
  <c r="R309" i="2"/>
  <c r="V309" i="2"/>
  <c r="R312" i="2"/>
  <c r="V312" i="2"/>
  <c r="R315" i="2"/>
  <c r="V315" i="2"/>
  <c r="R318" i="2"/>
  <c r="V318" i="2"/>
  <c r="R321" i="2"/>
  <c r="V321" i="2"/>
  <c r="R324" i="2"/>
  <c r="V324" i="2"/>
  <c r="R327" i="2"/>
  <c r="V327" i="2"/>
  <c r="R330" i="2"/>
  <c r="V330" i="2"/>
  <c r="R333" i="2"/>
  <c r="V333" i="2"/>
  <c r="R336" i="2"/>
  <c r="V336" i="2"/>
  <c r="AL336" i="2" s="1"/>
  <c r="AM336" i="2" s="1"/>
  <c r="R339" i="2"/>
  <c r="AH339" i="2" s="1"/>
  <c r="AI339" i="2" s="1"/>
  <c r="CG339" i="2" s="1"/>
  <c r="DS339" i="2" s="1"/>
  <c r="V339" i="2"/>
  <c r="AL339" i="2" s="1"/>
  <c r="AM339" i="2" s="1"/>
  <c r="CI339" i="2" s="1"/>
  <c r="R342" i="2"/>
  <c r="V342" i="2"/>
  <c r="R345" i="2"/>
  <c r="V345" i="2"/>
  <c r="R348" i="2"/>
  <c r="V348" i="2"/>
  <c r="R351" i="2"/>
  <c r="V351" i="2"/>
  <c r="R354" i="2"/>
  <c r="V354" i="2"/>
  <c r="R357" i="2"/>
  <c r="V357" i="2"/>
  <c r="R360" i="2"/>
  <c r="AH360" i="2" s="1"/>
  <c r="AI360" i="2" s="1"/>
  <c r="CG360" i="2" s="1"/>
  <c r="V360" i="2"/>
  <c r="AL360" i="2" s="1"/>
  <c r="AM360" i="2" s="1"/>
  <c r="CI360" i="2" s="1"/>
  <c r="R363" i="2"/>
  <c r="AH363" i="2" s="1"/>
  <c r="AI363" i="2" s="1"/>
  <c r="CG363" i="2" s="1"/>
  <c r="V363" i="2"/>
  <c r="R366" i="2"/>
  <c r="V366" i="2"/>
  <c r="R369" i="2"/>
  <c r="V369" i="2"/>
  <c r="R372" i="2"/>
  <c r="V372" i="2"/>
  <c r="AL372" i="2" s="1"/>
  <c r="AM372" i="2" s="1"/>
  <c r="CI372" i="2" s="1"/>
  <c r="R375" i="2"/>
  <c r="V375" i="2"/>
  <c r="AL375" i="2" s="1"/>
  <c r="AM375" i="2" s="1"/>
  <c r="CI375" i="2" s="1"/>
  <c r="R378" i="2"/>
  <c r="AH378" i="2" s="1"/>
  <c r="AI378" i="2" s="1"/>
  <c r="V378" i="2"/>
  <c r="R381" i="2"/>
  <c r="V381" i="2"/>
  <c r="H249" i="2"/>
  <c r="H252" i="2"/>
  <c r="H255" i="2"/>
  <c r="H258" i="2"/>
  <c r="H264" i="2"/>
  <c r="H267" i="2"/>
  <c r="H270" i="2"/>
  <c r="H273" i="2"/>
  <c r="H276" i="2"/>
  <c r="H279" i="2"/>
  <c r="H282" i="2"/>
  <c r="H285" i="2"/>
  <c r="H288" i="2"/>
  <c r="H291" i="2"/>
  <c r="H294" i="2"/>
  <c r="H297" i="2"/>
  <c r="H300" i="2"/>
  <c r="H303" i="2"/>
  <c r="H306" i="2"/>
  <c r="H309" i="2"/>
  <c r="H312" i="2"/>
  <c r="H315" i="2"/>
  <c r="H318" i="2"/>
  <c r="H321" i="2"/>
  <c r="H324" i="2"/>
  <c r="H327" i="2"/>
  <c r="H330" i="2"/>
  <c r="H333" i="2"/>
  <c r="H336" i="2"/>
  <c r="H339" i="2"/>
  <c r="H342" i="2"/>
  <c r="H345" i="2"/>
  <c r="H348" i="2"/>
  <c r="H351" i="2"/>
  <c r="H354" i="2"/>
  <c r="H357" i="2"/>
  <c r="H360" i="2"/>
  <c r="H363" i="2"/>
  <c r="H366" i="2"/>
  <c r="H369" i="2"/>
  <c r="H372" i="2"/>
  <c r="H375" i="2"/>
  <c r="H378" i="2"/>
  <c r="H381" i="2"/>
  <c r="M249" i="2"/>
  <c r="AF249" i="2" s="1"/>
  <c r="AP249" i="2" s="1"/>
  <c r="M252" i="2"/>
  <c r="M255" i="2"/>
  <c r="AF255" i="2" s="1"/>
  <c r="M258" i="2"/>
  <c r="AF258" i="2" s="1"/>
  <c r="M264" i="2"/>
  <c r="AF264" i="2" s="1"/>
  <c r="M267" i="2"/>
  <c r="AF267" i="2" s="1"/>
  <c r="AP267" i="2" s="1"/>
  <c r="M270" i="2"/>
  <c r="AF270" i="2" s="1"/>
  <c r="M273" i="2"/>
  <c r="AF273" i="2" s="1"/>
  <c r="AZ273" i="2" s="1"/>
  <c r="M276" i="2"/>
  <c r="M279" i="2"/>
  <c r="AF279" i="2" s="1"/>
  <c r="M282" i="2"/>
  <c r="AJ282" i="2" s="1"/>
  <c r="M285" i="2"/>
  <c r="AF285" i="2" s="1"/>
  <c r="M288" i="2"/>
  <c r="M291" i="2"/>
  <c r="AF291" i="2" s="1"/>
  <c r="AP291" i="2" s="1"/>
  <c r="M294" i="2"/>
  <c r="AF294" i="2" s="1"/>
  <c r="AZ294" i="2" s="1"/>
  <c r="M297" i="2"/>
  <c r="AJ297" i="2" s="1"/>
  <c r="M300" i="2"/>
  <c r="AF300" i="2" s="1"/>
  <c r="AP300" i="2" s="1"/>
  <c r="M303" i="2"/>
  <c r="AJ303" i="2" s="1"/>
  <c r="M306" i="2"/>
  <c r="AJ306" i="2" s="1"/>
  <c r="M309" i="2"/>
  <c r="AJ309" i="2" s="1"/>
  <c r="M312" i="2"/>
  <c r="AJ312" i="2" s="1"/>
  <c r="M315" i="2"/>
  <c r="AF315" i="2" s="1"/>
  <c r="M318" i="2"/>
  <c r="AF318" i="2" s="1"/>
  <c r="M321" i="2"/>
  <c r="AF321" i="2" s="1"/>
  <c r="M324" i="2"/>
  <c r="AJ324" i="2" s="1"/>
  <c r="M327" i="2"/>
  <c r="M330" i="2"/>
  <c r="AF330" i="2" s="1"/>
  <c r="M333" i="2"/>
  <c r="AJ333" i="2" s="1"/>
  <c r="M336" i="2"/>
  <c r="AJ336" i="2" s="1"/>
  <c r="M339" i="2"/>
  <c r="AJ339" i="2" s="1"/>
  <c r="M342" i="2"/>
  <c r="AF342" i="2" s="1"/>
  <c r="M345" i="2"/>
  <c r="AJ345" i="2" s="1"/>
  <c r="M348" i="2"/>
  <c r="AJ348" i="2" s="1"/>
  <c r="M351" i="2"/>
  <c r="AF351" i="2" s="1"/>
  <c r="M354" i="2"/>
  <c r="AJ354" i="2" s="1"/>
  <c r="M357" i="2"/>
  <c r="AF357" i="2" s="1"/>
  <c r="M360" i="2"/>
  <c r="AF360" i="2" s="1"/>
  <c r="M363" i="2"/>
  <c r="AF363" i="2" s="1"/>
  <c r="M366" i="2"/>
  <c r="M369" i="2"/>
  <c r="M372" i="2"/>
  <c r="AF372" i="2" s="1"/>
  <c r="M375" i="2"/>
  <c r="M378" i="2"/>
  <c r="AF378" i="2" s="1"/>
  <c r="M381" i="2"/>
  <c r="AF381" i="2" s="1"/>
  <c r="H69" i="2"/>
  <c r="C108" i="3"/>
  <c r="D108" i="3"/>
  <c r="E108" i="3"/>
  <c r="F108" i="3"/>
  <c r="G108" i="3"/>
  <c r="H108" i="3"/>
  <c r="K108" i="3"/>
  <c r="C105" i="3"/>
  <c r="D105" i="3"/>
  <c r="E105" i="3"/>
  <c r="F105" i="3"/>
  <c r="G105" i="3"/>
  <c r="H105" i="3"/>
  <c r="K105" i="3"/>
  <c r="C106" i="3"/>
  <c r="D106" i="3"/>
  <c r="E106" i="3"/>
  <c r="F106" i="3"/>
  <c r="G106" i="3"/>
  <c r="H106" i="3"/>
  <c r="K106" i="3"/>
  <c r="C107" i="3"/>
  <c r="D107" i="3"/>
  <c r="E107" i="3"/>
  <c r="F107" i="3"/>
  <c r="G107" i="3"/>
  <c r="H107" i="3"/>
  <c r="K107" i="3"/>
  <c r="C98" i="3"/>
  <c r="D98" i="3"/>
  <c r="E98" i="3"/>
  <c r="F98" i="3"/>
  <c r="G98" i="3"/>
  <c r="H98" i="3"/>
  <c r="K98" i="3"/>
  <c r="C99" i="3"/>
  <c r="D99" i="3"/>
  <c r="E99" i="3"/>
  <c r="F99" i="3"/>
  <c r="G99" i="3"/>
  <c r="H99" i="3"/>
  <c r="K99" i="3"/>
  <c r="C100" i="3"/>
  <c r="D100" i="3"/>
  <c r="E100" i="3"/>
  <c r="F100" i="3"/>
  <c r="G100" i="3"/>
  <c r="H100" i="3"/>
  <c r="K100" i="3"/>
  <c r="C101" i="3"/>
  <c r="D101" i="3"/>
  <c r="E101" i="3"/>
  <c r="F101" i="3"/>
  <c r="G101" i="3"/>
  <c r="H101" i="3"/>
  <c r="K101" i="3"/>
  <c r="C102" i="3"/>
  <c r="D102" i="3"/>
  <c r="E102" i="3"/>
  <c r="F102" i="3"/>
  <c r="G102" i="3"/>
  <c r="H102" i="3"/>
  <c r="K102" i="3"/>
  <c r="C103" i="3"/>
  <c r="D103" i="3"/>
  <c r="E103" i="3"/>
  <c r="F103" i="3"/>
  <c r="G103" i="3"/>
  <c r="H103" i="3"/>
  <c r="K103" i="3"/>
  <c r="C104" i="3"/>
  <c r="D104" i="3"/>
  <c r="E104" i="3"/>
  <c r="F104" i="3"/>
  <c r="G104" i="3"/>
  <c r="H104" i="3"/>
  <c r="K104" i="3"/>
  <c r="C83" i="3"/>
  <c r="D83" i="3"/>
  <c r="E83" i="3"/>
  <c r="F83" i="3"/>
  <c r="G83" i="3"/>
  <c r="H83" i="3"/>
  <c r="K83" i="3"/>
  <c r="C84" i="3"/>
  <c r="D84" i="3"/>
  <c r="E84" i="3"/>
  <c r="F84" i="3"/>
  <c r="G84" i="3"/>
  <c r="H84" i="3"/>
  <c r="K84" i="3"/>
  <c r="C85" i="3"/>
  <c r="D85" i="3"/>
  <c r="E85" i="3"/>
  <c r="F85" i="3"/>
  <c r="G85" i="3"/>
  <c r="H85" i="3"/>
  <c r="K85" i="3"/>
  <c r="C86" i="3"/>
  <c r="D86" i="3"/>
  <c r="E86" i="3"/>
  <c r="F86" i="3"/>
  <c r="G86" i="3"/>
  <c r="H86" i="3"/>
  <c r="K86" i="3"/>
  <c r="C87" i="3"/>
  <c r="D87" i="3"/>
  <c r="E87" i="3"/>
  <c r="F87" i="3"/>
  <c r="G87" i="3"/>
  <c r="H87" i="3"/>
  <c r="K87" i="3"/>
  <c r="C88" i="3"/>
  <c r="D88" i="3"/>
  <c r="E88" i="3"/>
  <c r="F88" i="3"/>
  <c r="G88" i="3"/>
  <c r="H88" i="3"/>
  <c r="K88" i="3"/>
  <c r="C89" i="3"/>
  <c r="D89" i="3"/>
  <c r="E89" i="3"/>
  <c r="F89" i="3"/>
  <c r="G89" i="3"/>
  <c r="H89" i="3"/>
  <c r="K89" i="3"/>
  <c r="C90" i="3"/>
  <c r="D90" i="3"/>
  <c r="E90" i="3"/>
  <c r="F90" i="3"/>
  <c r="G90" i="3"/>
  <c r="H90" i="3"/>
  <c r="K90" i="3"/>
  <c r="C91" i="3"/>
  <c r="D91" i="3"/>
  <c r="E91" i="3"/>
  <c r="F91" i="3"/>
  <c r="G91" i="3"/>
  <c r="H91" i="3"/>
  <c r="K91" i="3"/>
  <c r="C92" i="3"/>
  <c r="D92" i="3"/>
  <c r="E92" i="3"/>
  <c r="F92" i="3"/>
  <c r="G92" i="3"/>
  <c r="H92" i="3"/>
  <c r="K92" i="3"/>
  <c r="C93" i="3"/>
  <c r="D93" i="3"/>
  <c r="E93" i="3"/>
  <c r="F93" i="3"/>
  <c r="G93" i="3"/>
  <c r="H93" i="3"/>
  <c r="K93" i="3"/>
  <c r="C94" i="3"/>
  <c r="D94" i="3"/>
  <c r="E94" i="3"/>
  <c r="F94" i="3"/>
  <c r="G94" i="3"/>
  <c r="H94" i="3"/>
  <c r="K94" i="3"/>
  <c r="C95" i="3"/>
  <c r="D95" i="3"/>
  <c r="E95" i="3"/>
  <c r="F95" i="3"/>
  <c r="G95" i="3"/>
  <c r="H95" i="3"/>
  <c r="K95" i="3"/>
  <c r="C96" i="3"/>
  <c r="D96" i="3"/>
  <c r="E96" i="3"/>
  <c r="F96" i="3"/>
  <c r="G96" i="3"/>
  <c r="H96" i="3"/>
  <c r="K96" i="3"/>
  <c r="C97" i="3"/>
  <c r="D97" i="3"/>
  <c r="E97" i="3"/>
  <c r="F97" i="3"/>
  <c r="G97" i="3"/>
  <c r="H97" i="3"/>
  <c r="K97" i="3"/>
  <c r="C79" i="3"/>
  <c r="D79" i="3"/>
  <c r="E79" i="3"/>
  <c r="F79" i="3"/>
  <c r="G79" i="3"/>
  <c r="H79" i="3"/>
  <c r="K79" i="3"/>
  <c r="C80" i="3"/>
  <c r="D80" i="3"/>
  <c r="E80" i="3"/>
  <c r="F80" i="3"/>
  <c r="G80" i="3"/>
  <c r="H80" i="3"/>
  <c r="K80" i="3"/>
  <c r="C81" i="3"/>
  <c r="D81" i="3"/>
  <c r="E81" i="3"/>
  <c r="F81" i="3"/>
  <c r="G81" i="3"/>
  <c r="H81" i="3"/>
  <c r="K81" i="3"/>
  <c r="C82" i="3"/>
  <c r="D82" i="3"/>
  <c r="E82" i="3"/>
  <c r="F82" i="3"/>
  <c r="G82" i="3"/>
  <c r="H82" i="3"/>
  <c r="K82"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DQ246" i="2"/>
  <c r="CL246" i="2"/>
  <c r="CE246" i="2"/>
  <c r="DK246" i="2" s="1"/>
  <c r="BJ246" i="2"/>
  <c r="AE246" i="2"/>
  <c r="AB246" i="2"/>
  <c r="Z246" i="2"/>
  <c r="V246" i="2"/>
  <c r="R246" i="2"/>
  <c r="M246" i="2"/>
  <c r="I246" i="2"/>
  <c r="J246" i="2" s="1"/>
  <c r="H246" i="2"/>
  <c r="AB245" i="2"/>
  <c r="Z245" i="2"/>
  <c r="AB244" i="2"/>
  <c r="Z244" i="2"/>
  <c r="DQ243" i="2"/>
  <c r="CL243" i="2"/>
  <c r="CE243" i="2"/>
  <c r="DK243" i="2" s="1"/>
  <c r="BJ243" i="2"/>
  <c r="BH243" i="2"/>
  <c r="BF243" i="2"/>
  <c r="BE243" i="2"/>
  <c r="BA243" i="2"/>
  <c r="AE243" i="2"/>
  <c r="AB243" i="2"/>
  <c r="Z243" i="2"/>
  <c r="V243" i="2"/>
  <c r="R243" i="2"/>
  <c r="M243" i="2"/>
  <c r="I243" i="2"/>
  <c r="J243" i="2" s="1"/>
  <c r="H243" i="2"/>
  <c r="AB242" i="2"/>
  <c r="Z242" i="2"/>
  <c r="AB241" i="2"/>
  <c r="Z241" i="2"/>
  <c r="DQ240" i="2"/>
  <c r="CL240" i="2"/>
  <c r="DD240" i="2" s="1"/>
  <c r="CE240" i="2"/>
  <c r="DK240" i="2" s="1"/>
  <c r="BJ240" i="2"/>
  <c r="BH240" i="2"/>
  <c r="BF240" i="2"/>
  <c r="BE240" i="2"/>
  <c r="BA240" i="2"/>
  <c r="AZ240" i="2"/>
  <c r="AP240" i="2"/>
  <c r="AE240" i="2"/>
  <c r="AN240" i="2" s="1"/>
  <c r="AX240" i="2" s="1"/>
  <c r="AB240" i="2"/>
  <c r="Z240" i="2"/>
  <c r="V240" i="2"/>
  <c r="R240" i="2"/>
  <c r="M240" i="2"/>
  <c r="AF240" i="2" s="1"/>
  <c r="I240" i="2"/>
  <c r="J240" i="2" s="1"/>
  <c r="H240" i="2"/>
  <c r="AB239" i="2"/>
  <c r="Z239" i="2"/>
  <c r="AB238" i="2"/>
  <c r="Z238" i="2"/>
  <c r="DQ237" i="2"/>
  <c r="CL237" i="2"/>
  <c r="CP237" i="2" s="1"/>
  <c r="CE237" i="2"/>
  <c r="DK237" i="2" s="1"/>
  <c r="BJ237" i="2"/>
  <c r="BH237" i="2"/>
  <c r="BF237" i="2"/>
  <c r="BE237" i="2"/>
  <c r="BA237" i="2"/>
  <c r="AZ237" i="2"/>
  <c r="AP237" i="2"/>
  <c r="AE237" i="2"/>
  <c r="AN237" i="2" s="1"/>
  <c r="AX237" i="2" s="1"/>
  <c r="AB237" i="2"/>
  <c r="Z237" i="2"/>
  <c r="V237" i="2"/>
  <c r="R237" i="2"/>
  <c r="M237" i="2"/>
  <c r="AF237" i="2" s="1"/>
  <c r="I237" i="2"/>
  <c r="J237" i="2" s="1"/>
  <c r="H237" i="2"/>
  <c r="AB236" i="2"/>
  <c r="Z236" i="2"/>
  <c r="AB235" i="2"/>
  <c r="Z235" i="2"/>
  <c r="DQ234" i="2"/>
  <c r="CL234" i="2"/>
  <c r="CE234" i="2"/>
  <c r="DK234" i="2" s="1"/>
  <c r="BJ234" i="2"/>
  <c r="BH234" i="2"/>
  <c r="BF234" i="2"/>
  <c r="BE234" i="2"/>
  <c r="BA234" i="2"/>
  <c r="AZ234" i="2"/>
  <c r="AE234" i="2"/>
  <c r="AN234" i="2" s="1"/>
  <c r="AX234" i="2" s="1"/>
  <c r="AB234" i="2"/>
  <c r="Z234" i="2"/>
  <c r="V234" i="2"/>
  <c r="R234" i="2"/>
  <c r="M234" i="2"/>
  <c r="AF234" i="2" s="1"/>
  <c r="AP234" i="2" s="1"/>
  <c r="I234" i="2"/>
  <c r="J234" i="2" s="1"/>
  <c r="H234" i="2"/>
  <c r="AB233" i="2"/>
  <c r="Z233" i="2"/>
  <c r="AB232" i="2"/>
  <c r="Z232" i="2"/>
  <c r="DQ231" i="2"/>
  <c r="CL231" i="2"/>
  <c r="CV231" i="2" s="1"/>
  <c r="CE231" i="2"/>
  <c r="DK231" i="2" s="1"/>
  <c r="BJ231" i="2"/>
  <c r="BI231" i="2"/>
  <c r="BH231" i="2"/>
  <c r="BG231" i="2"/>
  <c r="BF231" i="2"/>
  <c r="BE231" i="2"/>
  <c r="BD231" i="2"/>
  <c r="BC231" i="2"/>
  <c r="BB231" i="2"/>
  <c r="BA231" i="2"/>
  <c r="AZ231" i="2"/>
  <c r="AE231" i="2"/>
  <c r="AN231" i="2" s="1"/>
  <c r="AX231" i="2" s="1"/>
  <c r="AB231" i="2"/>
  <c r="Z231" i="2"/>
  <c r="V231" i="2"/>
  <c r="R231" i="2"/>
  <c r="M231" i="2"/>
  <c r="AF231" i="2" s="1"/>
  <c r="AP231" i="2" s="1"/>
  <c r="I231" i="2"/>
  <c r="J231" i="2" s="1"/>
  <c r="H231" i="2"/>
  <c r="AB230" i="2"/>
  <c r="Z230" i="2"/>
  <c r="AB229" i="2"/>
  <c r="Z229" i="2"/>
  <c r="DQ228" i="2"/>
  <c r="CL228" i="2"/>
  <c r="DG228" i="2" s="1"/>
  <c r="CE228" i="2"/>
  <c r="DK228" i="2" s="1"/>
  <c r="BJ228" i="2"/>
  <c r="BI228" i="2"/>
  <c r="BH228" i="2"/>
  <c r="BG228" i="2"/>
  <c r="BF228" i="2"/>
  <c r="BE228" i="2"/>
  <c r="BD228" i="2"/>
  <c r="BC228" i="2"/>
  <c r="BB228" i="2"/>
  <c r="BA228" i="2"/>
  <c r="AZ228" i="2"/>
  <c r="AE228" i="2"/>
  <c r="AN228" i="2" s="1"/>
  <c r="AX228" i="2" s="1"/>
  <c r="AB228" i="2"/>
  <c r="Z228" i="2"/>
  <c r="V228" i="2"/>
  <c r="R228" i="2"/>
  <c r="M228" i="2"/>
  <c r="AF228" i="2" s="1"/>
  <c r="AP228" i="2" s="1"/>
  <c r="I228" i="2"/>
  <c r="J228" i="2" s="1"/>
  <c r="AK228" i="2" s="1"/>
  <c r="AU228" i="2" s="1"/>
  <c r="H228" i="2"/>
  <c r="AB227" i="2"/>
  <c r="Z227" i="2"/>
  <c r="AB226" i="2"/>
  <c r="Z226" i="2"/>
  <c r="DQ225" i="2"/>
  <c r="CL225" i="2"/>
  <c r="DB225" i="2" s="1"/>
  <c r="CE225" i="2"/>
  <c r="DK225" i="2" s="1"/>
  <c r="BJ225" i="2"/>
  <c r="BI225" i="2"/>
  <c r="BH225" i="2"/>
  <c r="BG225" i="2"/>
  <c r="BF225" i="2"/>
  <c r="BE225" i="2"/>
  <c r="BD225" i="2"/>
  <c r="BC225" i="2"/>
  <c r="BB225" i="2"/>
  <c r="BA225" i="2"/>
  <c r="AZ225" i="2"/>
  <c r="AE225" i="2"/>
  <c r="AN225" i="2" s="1"/>
  <c r="AX225" i="2" s="1"/>
  <c r="AB225" i="2"/>
  <c r="Z225" i="2"/>
  <c r="V225" i="2"/>
  <c r="R225" i="2"/>
  <c r="M225" i="2"/>
  <c r="I225" i="2"/>
  <c r="J225" i="2" s="1"/>
  <c r="H225" i="2"/>
  <c r="AB224" i="2"/>
  <c r="Z224" i="2"/>
  <c r="AB223" i="2"/>
  <c r="Z223" i="2"/>
  <c r="DQ222" i="2"/>
  <c r="DY222" i="2" s="1"/>
  <c r="CL222" i="2"/>
  <c r="DB222" i="2" s="1"/>
  <c r="CE222" i="2"/>
  <c r="DK222" i="2" s="1"/>
  <c r="BJ222" i="2"/>
  <c r="BI222" i="2"/>
  <c r="BH222" i="2"/>
  <c r="BG222" i="2"/>
  <c r="BF222" i="2"/>
  <c r="BE222" i="2"/>
  <c r="BD222" i="2"/>
  <c r="BC222" i="2"/>
  <c r="BB222" i="2"/>
  <c r="BA222" i="2"/>
  <c r="AZ222" i="2"/>
  <c r="AE222" i="2"/>
  <c r="AN222" i="2" s="1"/>
  <c r="AX222" i="2" s="1"/>
  <c r="AB222" i="2"/>
  <c r="Z222" i="2"/>
  <c r="V222" i="2"/>
  <c r="R222" i="2"/>
  <c r="M222" i="2"/>
  <c r="I222" i="2"/>
  <c r="J222" i="2" s="1"/>
  <c r="H222" i="2"/>
  <c r="AB221" i="2"/>
  <c r="Z221" i="2"/>
  <c r="AB220" i="2"/>
  <c r="Z220" i="2"/>
  <c r="DQ219" i="2"/>
  <c r="DZ219" i="2" s="1"/>
  <c r="CL219" i="2"/>
  <c r="CT219" i="2" s="1"/>
  <c r="CE219" i="2"/>
  <c r="DK219" i="2" s="1"/>
  <c r="BJ219" i="2"/>
  <c r="BI219" i="2"/>
  <c r="BH219" i="2"/>
  <c r="BG219" i="2"/>
  <c r="BF219" i="2"/>
  <c r="BE219" i="2"/>
  <c r="BD219" i="2"/>
  <c r="BC219" i="2"/>
  <c r="BB219" i="2"/>
  <c r="BA219" i="2"/>
  <c r="AZ219" i="2"/>
  <c r="AE219" i="2"/>
  <c r="AN219" i="2" s="1"/>
  <c r="AX219" i="2" s="1"/>
  <c r="AB219" i="2"/>
  <c r="Z219" i="2"/>
  <c r="V219" i="2"/>
  <c r="R219" i="2"/>
  <c r="M219" i="2"/>
  <c r="I219" i="2"/>
  <c r="J219" i="2" s="1"/>
  <c r="AK219" i="2" s="1"/>
  <c r="AU219" i="2" s="1"/>
  <c r="H219" i="2"/>
  <c r="AB218" i="2"/>
  <c r="Z218" i="2"/>
  <c r="AB217" i="2"/>
  <c r="Z217" i="2"/>
  <c r="DQ216" i="2"/>
  <c r="EB216" i="2" s="1"/>
  <c r="CL216" i="2"/>
  <c r="DD216" i="2" s="1"/>
  <c r="CE216" i="2"/>
  <c r="DK216" i="2" s="1"/>
  <c r="BJ216" i="2"/>
  <c r="BI216" i="2"/>
  <c r="BH216" i="2"/>
  <c r="BG216" i="2"/>
  <c r="BF216" i="2"/>
  <c r="BE216" i="2"/>
  <c r="BD216" i="2"/>
  <c r="BC216" i="2"/>
  <c r="BB216" i="2"/>
  <c r="BA216" i="2"/>
  <c r="AZ216" i="2"/>
  <c r="AE216" i="2"/>
  <c r="AN216" i="2" s="1"/>
  <c r="AX216" i="2" s="1"/>
  <c r="AB216" i="2"/>
  <c r="Z216" i="2"/>
  <c r="V216" i="2"/>
  <c r="R216" i="2"/>
  <c r="M216" i="2"/>
  <c r="AJ216" i="2" s="1"/>
  <c r="AT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E213" i="2"/>
  <c r="AN213" i="2" s="1"/>
  <c r="AX213" i="2" s="1"/>
  <c r="AB213" i="2"/>
  <c r="Z213" i="2"/>
  <c r="V213" i="2"/>
  <c r="R213" i="2"/>
  <c r="M213" i="2"/>
  <c r="AJ213" i="2" s="1"/>
  <c r="AT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E210" i="2"/>
  <c r="AN210" i="2" s="1"/>
  <c r="AX210" i="2" s="1"/>
  <c r="AB210" i="2"/>
  <c r="Z210" i="2"/>
  <c r="V210" i="2"/>
  <c r="R210" i="2"/>
  <c r="M210" i="2"/>
  <c r="AJ210" i="2" s="1"/>
  <c r="AT210" i="2" s="1"/>
  <c r="I210" i="2"/>
  <c r="J210" i="2" s="1"/>
  <c r="H210" i="2"/>
  <c r="AB209" i="2"/>
  <c r="Z209" i="2"/>
  <c r="AB208" i="2"/>
  <c r="Z208" i="2"/>
  <c r="DQ207" i="2"/>
  <c r="DY207" i="2" s="1"/>
  <c r="CL207" i="2"/>
  <c r="CE207" i="2"/>
  <c r="DK207" i="2" s="1"/>
  <c r="BJ207" i="2"/>
  <c r="BI207" i="2"/>
  <c r="BH207" i="2"/>
  <c r="BG207" i="2"/>
  <c r="BF207" i="2"/>
  <c r="BE207" i="2"/>
  <c r="BD207" i="2"/>
  <c r="BC207" i="2"/>
  <c r="BB207" i="2"/>
  <c r="BA207" i="2"/>
  <c r="AZ207" i="2"/>
  <c r="AE207" i="2"/>
  <c r="AN207" i="2" s="1"/>
  <c r="AX207" i="2" s="1"/>
  <c r="AB207" i="2"/>
  <c r="Z207" i="2"/>
  <c r="V207" i="2"/>
  <c r="R207" i="2"/>
  <c r="M207" i="2"/>
  <c r="AF207" i="2" s="1"/>
  <c r="AP207" i="2" s="1"/>
  <c r="I207" i="2"/>
  <c r="J207" i="2" s="1"/>
  <c r="H207" i="2"/>
  <c r="AB206" i="2"/>
  <c r="Z206" i="2"/>
  <c r="AB205" i="2"/>
  <c r="Z205" i="2"/>
  <c r="DQ204" i="2"/>
  <c r="DY204" i="2" s="1"/>
  <c r="CL204" i="2"/>
  <c r="DB204" i="2" s="1"/>
  <c r="CE204" i="2"/>
  <c r="DK204" i="2" s="1"/>
  <c r="BJ204" i="2"/>
  <c r="BI204" i="2"/>
  <c r="BH204" i="2"/>
  <c r="BG204" i="2"/>
  <c r="BF204" i="2"/>
  <c r="BE204" i="2"/>
  <c r="BD204" i="2"/>
  <c r="BC204" i="2"/>
  <c r="BB204" i="2"/>
  <c r="BA204" i="2"/>
  <c r="AZ204" i="2"/>
  <c r="AE204" i="2"/>
  <c r="AN204" i="2" s="1"/>
  <c r="AX204" i="2" s="1"/>
  <c r="AB204" i="2"/>
  <c r="Z204" i="2"/>
  <c r="V204" i="2"/>
  <c r="R204" i="2"/>
  <c r="M204" i="2"/>
  <c r="AF204" i="2" s="1"/>
  <c r="AP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E201" i="2"/>
  <c r="AN201" i="2" s="1"/>
  <c r="AX201" i="2" s="1"/>
  <c r="AB201" i="2"/>
  <c r="Z201" i="2"/>
  <c r="V201" i="2"/>
  <c r="R201" i="2"/>
  <c r="M201" i="2"/>
  <c r="AF201" i="2" s="1"/>
  <c r="AP201" i="2" s="1"/>
  <c r="I201" i="2"/>
  <c r="J201" i="2" s="1"/>
  <c r="H201" i="2"/>
  <c r="AB200" i="2"/>
  <c r="Z200" i="2"/>
  <c r="AB199" i="2"/>
  <c r="Z199" i="2"/>
  <c r="DQ198" i="2"/>
  <c r="DY198" i="2" s="1"/>
  <c r="CL198" i="2"/>
  <c r="DG198" i="2" s="1"/>
  <c r="CE198" i="2"/>
  <c r="DK198" i="2" s="1"/>
  <c r="BJ198" i="2"/>
  <c r="BI198" i="2"/>
  <c r="BH198" i="2"/>
  <c r="BG198" i="2"/>
  <c r="BF198" i="2"/>
  <c r="BE198" i="2"/>
  <c r="BD198" i="2"/>
  <c r="BC198" i="2"/>
  <c r="BB198" i="2"/>
  <c r="BA198" i="2"/>
  <c r="AZ198" i="2"/>
  <c r="AE198" i="2"/>
  <c r="AN198" i="2" s="1"/>
  <c r="AB198" i="2"/>
  <c r="Z198" i="2"/>
  <c r="V198" i="2"/>
  <c r="R198" i="2"/>
  <c r="M198" i="2"/>
  <c r="AF198" i="2" s="1"/>
  <c r="AP198" i="2" s="1"/>
  <c r="I198" i="2"/>
  <c r="J198" i="2" s="1"/>
  <c r="AK198" i="2" s="1"/>
  <c r="AU198" i="2" s="1"/>
  <c r="H198" i="2"/>
  <c r="AB197" i="2"/>
  <c r="Z197" i="2"/>
  <c r="AB196" i="2"/>
  <c r="Z196" i="2"/>
  <c r="DQ195" i="2"/>
  <c r="CL195" i="2"/>
  <c r="DB195" i="2" s="1"/>
  <c r="CE195" i="2"/>
  <c r="DK195" i="2" s="1"/>
  <c r="BJ195" i="2"/>
  <c r="BI195" i="2"/>
  <c r="BH195" i="2"/>
  <c r="BG195" i="2"/>
  <c r="BF195" i="2"/>
  <c r="BE195" i="2"/>
  <c r="BD195" i="2"/>
  <c r="BC195" i="2"/>
  <c r="BB195" i="2"/>
  <c r="BA195" i="2"/>
  <c r="AZ195" i="2"/>
  <c r="AE195" i="2"/>
  <c r="AN195" i="2" s="1"/>
  <c r="AX195" i="2" s="1"/>
  <c r="AB195" i="2"/>
  <c r="Z195" i="2"/>
  <c r="V195" i="2"/>
  <c r="R195" i="2"/>
  <c r="M195" i="2"/>
  <c r="AJ195" i="2" s="1"/>
  <c r="AT195" i="2" s="1"/>
  <c r="I195" i="2"/>
  <c r="J195" i="2" s="1"/>
  <c r="AK195" i="2" s="1"/>
  <c r="AU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E192" i="2"/>
  <c r="AN192" i="2" s="1"/>
  <c r="AX192" i="2" s="1"/>
  <c r="AB192" i="2"/>
  <c r="Z192" i="2"/>
  <c r="V192" i="2"/>
  <c r="R192" i="2"/>
  <c r="M192" i="2"/>
  <c r="AJ192" i="2" s="1"/>
  <c r="AT192" i="2" s="1"/>
  <c r="I192" i="2"/>
  <c r="J192" i="2" s="1"/>
  <c r="AK192" i="2" s="1"/>
  <c r="AU192" i="2" s="1"/>
  <c r="H192" i="2"/>
  <c r="AB191" i="2"/>
  <c r="Z191" i="2"/>
  <c r="AB190" i="2"/>
  <c r="Z190" i="2"/>
  <c r="DQ189" i="2"/>
  <c r="DY189" i="2" s="1"/>
  <c r="CL189" i="2"/>
  <c r="DF189" i="2" s="1"/>
  <c r="CE189" i="2"/>
  <c r="DK189" i="2" s="1"/>
  <c r="BJ189" i="2"/>
  <c r="BI189" i="2"/>
  <c r="BH189" i="2"/>
  <c r="BG189" i="2"/>
  <c r="BF189" i="2"/>
  <c r="BE189" i="2"/>
  <c r="BD189" i="2"/>
  <c r="BC189" i="2"/>
  <c r="BB189" i="2"/>
  <c r="BA189" i="2"/>
  <c r="AZ189" i="2"/>
  <c r="AE189" i="2"/>
  <c r="AN189" i="2" s="1"/>
  <c r="AX189" i="2" s="1"/>
  <c r="AB189" i="2"/>
  <c r="Z189" i="2"/>
  <c r="V189" i="2"/>
  <c r="R189" i="2"/>
  <c r="M189" i="2"/>
  <c r="AJ189" i="2" s="1"/>
  <c r="AT189" i="2" s="1"/>
  <c r="I189" i="2"/>
  <c r="J189" i="2" s="1"/>
  <c r="AK189" i="2" s="1"/>
  <c r="AU189" i="2" s="1"/>
  <c r="H189" i="2"/>
  <c r="AB188" i="2"/>
  <c r="Z188" i="2"/>
  <c r="AB187" i="2"/>
  <c r="Z187" i="2"/>
  <c r="DQ186" i="2"/>
  <c r="CL186" i="2"/>
  <c r="DD186" i="2" s="1"/>
  <c r="CE186" i="2"/>
  <c r="DK186" i="2" s="1"/>
  <c r="BJ186" i="2"/>
  <c r="BI186" i="2"/>
  <c r="BH186" i="2"/>
  <c r="BG186" i="2"/>
  <c r="BF186" i="2"/>
  <c r="BE186" i="2"/>
  <c r="BD186" i="2"/>
  <c r="BC186" i="2"/>
  <c r="BB186" i="2"/>
  <c r="BA186" i="2"/>
  <c r="AZ186" i="2"/>
  <c r="AE186" i="2"/>
  <c r="AN186" i="2" s="1"/>
  <c r="AX186" i="2" s="1"/>
  <c r="AB186" i="2"/>
  <c r="Z186" i="2"/>
  <c r="V186" i="2"/>
  <c r="R186" i="2"/>
  <c r="M186" i="2"/>
  <c r="AJ186" i="2" s="1"/>
  <c r="AT186" i="2" s="1"/>
  <c r="I186" i="2"/>
  <c r="J186" i="2" s="1"/>
  <c r="AG186" i="2" s="1"/>
  <c r="AQ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E183" i="2"/>
  <c r="AN183" i="2" s="1"/>
  <c r="AX183" i="2" s="1"/>
  <c r="AB183" i="2"/>
  <c r="Z183" i="2"/>
  <c r="V183" i="2"/>
  <c r="R183" i="2"/>
  <c r="M183" i="2"/>
  <c r="AF183" i="2" s="1"/>
  <c r="AP183" i="2" s="1"/>
  <c r="I183" i="2"/>
  <c r="J183" i="2" s="1"/>
  <c r="AG183" i="2" s="1"/>
  <c r="AQ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E180" i="2"/>
  <c r="AN180" i="2" s="1"/>
  <c r="AX180" i="2" s="1"/>
  <c r="AB180" i="2"/>
  <c r="Z180" i="2"/>
  <c r="V180" i="2"/>
  <c r="R180" i="2"/>
  <c r="M180" i="2"/>
  <c r="AF180" i="2" s="1"/>
  <c r="AP180" i="2" s="1"/>
  <c r="I180" i="2"/>
  <c r="J180" i="2" s="1"/>
  <c r="H180" i="2"/>
  <c r="AB179" i="2"/>
  <c r="Z179" i="2"/>
  <c r="AB178" i="2"/>
  <c r="Z178" i="2"/>
  <c r="DQ177" i="2"/>
  <c r="DY177" i="2" s="1"/>
  <c r="CL177" i="2"/>
  <c r="CV177" i="2" s="1"/>
  <c r="CE177" i="2"/>
  <c r="DK177" i="2" s="1"/>
  <c r="BJ177" i="2"/>
  <c r="BI177" i="2"/>
  <c r="BH177" i="2"/>
  <c r="BG177" i="2"/>
  <c r="BF177" i="2"/>
  <c r="BE177" i="2"/>
  <c r="BD177" i="2"/>
  <c r="BC177" i="2"/>
  <c r="BB177" i="2"/>
  <c r="BA177" i="2"/>
  <c r="AZ177" i="2"/>
  <c r="AE177" i="2"/>
  <c r="AN177" i="2" s="1"/>
  <c r="AX177" i="2" s="1"/>
  <c r="AB177" i="2"/>
  <c r="Z177" i="2"/>
  <c r="V177" i="2"/>
  <c r="R177" i="2"/>
  <c r="M177" i="2"/>
  <c r="AF177" i="2" s="1"/>
  <c r="AP177" i="2" s="1"/>
  <c r="I177" i="2"/>
  <c r="J177" i="2" s="1"/>
  <c r="H177" i="2"/>
  <c r="AB176" i="2"/>
  <c r="Z176" i="2"/>
  <c r="AB175" i="2"/>
  <c r="Z175" i="2"/>
  <c r="DQ174" i="2"/>
  <c r="CL174" i="2"/>
  <c r="CE174" i="2"/>
  <c r="DK174" i="2" s="1"/>
  <c r="BJ174" i="2"/>
  <c r="BI174" i="2"/>
  <c r="BH174" i="2"/>
  <c r="BG174" i="2"/>
  <c r="BF174" i="2"/>
  <c r="BE174" i="2"/>
  <c r="BD174" i="2"/>
  <c r="BC174" i="2"/>
  <c r="BB174" i="2"/>
  <c r="BA174" i="2"/>
  <c r="AZ174" i="2"/>
  <c r="AE174" i="2"/>
  <c r="AN174" i="2" s="1"/>
  <c r="AX174" i="2" s="1"/>
  <c r="AB174" i="2"/>
  <c r="Z174" i="2"/>
  <c r="V174" i="2"/>
  <c r="R174" i="2"/>
  <c r="M174" i="2"/>
  <c r="AJ174" i="2" s="1"/>
  <c r="AT174" i="2" s="1"/>
  <c r="I174" i="2"/>
  <c r="J174" i="2" s="1"/>
  <c r="H174" i="2"/>
  <c r="AB173" i="2"/>
  <c r="Z173" i="2"/>
  <c r="AB172" i="2"/>
  <c r="Z172" i="2"/>
  <c r="DQ171" i="2"/>
  <c r="DY171" i="2" s="1"/>
  <c r="CL171" i="2"/>
  <c r="DC171" i="2" s="1"/>
  <c r="CE171" i="2"/>
  <c r="DK171" i="2" s="1"/>
  <c r="BJ171" i="2"/>
  <c r="BI171" i="2"/>
  <c r="BH171" i="2"/>
  <c r="BG171" i="2"/>
  <c r="BF171" i="2"/>
  <c r="BE171" i="2"/>
  <c r="BD171" i="2"/>
  <c r="BC171" i="2"/>
  <c r="BB171" i="2"/>
  <c r="BA171" i="2"/>
  <c r="AZ171" i="2"/>
  <c r="AE171" i="2"/>
  <c r="AN171" i="2" s="1"/>
  <c r="AX171" i="2" s="1"/>
  <c r="AB171" i="2"/>
  <c r="Z171" i="2"/>
  <c r="V171" i="2"/>
  <c r="R171" i="2"/>
  <c r="M171" i="2"/>
  <c r="AF171" i="2" s="1"/>
  <c r="AP171" i="2" s="1"/>
  <c r="I171" i="2"/>
  <c r="J171" i="2" s="1"/>
  <c r="H171" i="2"/>
  <c r="AB170" i="2"/>
  <c r="Z170" i="2"/>
  <c r="AB169" i="2"/>
  <c r="Z169" i="2"/>
  <c r="DQ168" i="2"/>
  <c r="DY168" i="2" s="1"/>
  <c r="CL168" i="2"/>
  <c r="DH168" i="2" s="1"/>
  <c r="CE168" i="2"/>
  <c r="DK168" i="2" s="1"/>
  <c r="BJ168" i="2"/>
  <c r="BI168" i="2"/>
  <c r="BH168" i="2"/>
  <c r="BG168" i="2"/>
  <c r="BF168" i="2"/>
  <c r="BE168" i="2"/>
  <c r="BD168" i="2"/>
  <c r="BC168" i="2"/>
  <c r="BB168" i="2"/>
  <c r="BA168" i="2"/>
  <c r="AZ168" i="2"/>
  <c r="AE168" i="2"/>
  <c r="AN168" i="2" s="1"/>
  <c r="AX168" i="2" s="1"/>
  <c r="AB168" i="2"/>
  <c r="Z168" i="2"/>
  <c r="V168" i="2"/>
  <c r="R168" i="2"/>
  <c r="M168" i="2"/>
  <c r="AJ168" i="2" s="1"/>
  <c r="AT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E165" i="2"/>
  <c r="AN165" i="2" s="1"/>
  <c r="AX165" i="2" s="1"/>
  <c r="AB165" i="2"/>
  <c r="Z165" i="2"/>
  <c r="V165" i="2"/>
  <c r="R165" i="2"/>
  <c r="M165" i="2"/>
  <c r="AJ165" i="2" s="1"/>
  <c r="AT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E162" i="2"/>
  <c r="AN162" i="2" s="1"/>
  <c r="AX162" i="2" s="1"/>
  <c r="AB162" i="2"/>
  <c r="Z162" i="2"/>
  <c r="V162" i="2"/>
  <c r="R162" i="2"/>
  <c r="M162" i="2"/>
  <c r="AJ162" i="2" s="1"/>
  <c r="AT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E159" i="2"/>
  <c r="AN159" i="2" s="1"/>
  <c r="AX159" i="2" s="1"/>
  <c r="AB159" i="2"/>
  <c r="Z159" i="2"/>
  <c r="V159" i="2"/>
  <c r="R159" i="2"/>
  <c r="M159" i="2"/>
  <c r="AJ159" i="2" s="1"/>
  <c r="AT159" i="2" s="1"/>
  <c r="I159" i="2"/>
  <c r="J159" i="2" s="1"/>
  <c r="H159" i="2"/>
  <c r="BN351" i="2" l="1"/>
  <c r="DX309" i="2"/>
  <c r="DG309" i="2"/>
  <c r="DF309" i="2"/>
  <c r="BO303" i="2"/>
  <c r="AO291" i="2"/>
  <c r="AW276" i="2"/>
  <c r="BR276" i="2" s="1"/>
  <c r="AH372" i="2"/>
  <c r="AI372" i="2" s="1"/>
  <c r="CG372" i="2" s="1"/>
  <c r="DS372" i="2" s="1"/>
  <c r="AH336" i="2"/>
  <c r="AI336" i="2" s="1"/>
  <c r="CG336" i="2" s="1"/>
  <c r="BY363" i="2"/>
  <c r="BM363" i="2"/>
  <c r="DA312" i="2"/>
  <c r="BX363" i="2"/>
  <c r="BL363" i="2"/>
  <c r="EB357" i="2"/>
  <c r="EA345" i="2"/>
  <c r="CZ339" i="2"/>
  <c r="CU312" i="2"/>
  <c r="DZ306" i="2"/>
  <c r="DV339" i="2"/>
  <c r="BW363" i="2"/>
  <c r="BK363" i="2"/>
  <c r="CR342" i="2"/>
  <c r="CY339" i="2"/>
  <c r="BW333" i="2"/>
  <c r="BK333" i="2"/>
  <c r="EA321" i="2"/>
  <c r="CT312" i="2"/>
  <c r="BN312" i="2"/>
  <c r="AL363" i="2"/>
  <c r="AM363" i="2" s="1"/>
  <c r="CI363" i="2" s="1"/>
  <c r="DU363" i="2" s="1"/>
  <c r="DV378" i="2"/>
  <c r="DY375" i="2"/>
  <c r="EC375" i="2" s="1"/>
  <c r="BL375" i="2"/>
  <c r="DZ360" i="2"/>
  <c r="CV348" i="2"/>
  <c r="CQ342" i="2"/>
  <c r="CU339" i="2"/>
  <c r="CD333" i="2"/>
  <c r="BV333" i="2"/>
  <c r="DX330" i="2"/>
  <c r="DG324" i="2"/>
  <c r="CS312" i="2"/>
  <c r="DE306" i="2"/>
  <c r="EA378" i="2"/>
  <c r="BU363" i="2"/>
  <c r="CC333" i="2"/>
  <c r="BU333" i="2"/>
  <c r="CP321" i="2"/>
  <c r="CQ312" i="2"/>
  <c r="DD306" i="2"/>
  <c r="DX375" i="2"/>
  <c r="BP363" i="2"/>
  <c r="BT363" i="2"/>
  <c r="DZ357" i="2"/>
  <c r="BL339" i="2"/>
  <c r="DF330" i="2"/>
  <c r="CO321" i="2"/>
  <c r="CM312" i="2"/>
  <c r="DC306" i="2"/>
  <c r="DY357" i="2"/>
  <c r="EB354" i="2"/>
  <c r="CZ351" i="2"/>
  <c r="DJ351" i="2" s="1"/>
  <c r="EB342" i="2"/>
  <c r="CM342" i="2"/>
  <c r="CB339" i="2"/>
  <c r="CS330" i="2"/>
  <c r="DC324" i="2"/>
  <c r="DH309" i="2"/>
  <c r="CN306" i="2"/>
  <c r="DT342" i="2"/>
  <c r="DB306" i="2"/>
  <c r="DU375" i="2"/>
  <c r="AK345" i="2"/>
  <c r="AG360" i="2"/>
  <c r="CF360" i="2" s="1"/>
  <c r="CK360" i="2" s="1"/>
  <c r="BO381" i="2"/>
  <c r="CT378" i="2"/>
  <c r="DY378" i="2"/>
  <c r="BO372" i="2"/>
  <c r="BW366" i="2"/>
  <c r="BK366" i="2"/>
  <c r="BK357" i="2"/>
  <c r="CV351" i="2"/>
  <c r="DH339" i="2"/>
  <c r="DI339" i="2" s="1"/>
  <c r="DO339" i="2" s="1"/>
  <c r="EA336" i="2"/>
  <c r="CQ330" i="2"/>
  <c r="BO327" i="2"/>
  <c r="DB315" i="2"/>
  <c r="BO312" i="2"/>
  <c r="CM306" i="2"/>
  <c r="BM327" i="2"/>
  <c r="BS318" i="2"/>
  <c r="AL333" i="2"/>
  <c r="AM333" i="2" s="1"/>
  <c r="CI333" i="2" s="1"/>
  <c r="DY348" i="2"/>
  <c r="DC339" i="2"/>
  <c r="BN333" i="2"/>
  <c r="CN330" i="2"/>
  <c r="CX330" i="2" s="1"/>
  <c r="AJ270" i="2"/>
  <c r="AT270" i="2" s="1"/>
  <c r="AJ267" i="2"/>
  <c r="AT267" i="2" s="1"/>
  <c r="AO267" i="2"/>
  <c r="AM267" i="2"/>
  <c r="AI252" i="2"/>
  <c r="AS252" i="2" s="1"/>
  <c r="BN252" i="2" s="1"/>
  <c r="AM252" i="2"/>
  <c r="AW252" i="2" s="1"/>
  <c r="AO249" i="2"/>
  <c r="BS291" i="2"/>
  <c r="BL270" i="2"/>
  <c r="BX327" i="2"/>
  <c r="AG354" i="2"/>
  <c r="AK354" i="2"/>
  <c r="AG330" i="2"/>
  <c r="AK330" i="2"/>
  <c r="CH330" i="2" s="1"/>
  <c r="DT330" i="2" s="1"/>
  <c r="AG381" i="2"/>
  <c r="AK381" i="2"/>
  <c r="CH381" i="2" s="1"/>
  <c r="DT381" i="2" s="1"/>
  <c r="AL354" i="2"/>
  <c r="AM354" i="2" s="1"/>
  <c r="CI354" i="2" s="1"/>
  <c r="DU354" i="2" s="1"/>
  <c r="BP372" i="2"/>
  <c r="BO354" i="2"/>
  <c r="AH369" i="2"/>
  <c r="AI369" i="2" s="1"/>
  <c r="CG369" i="2" s="1"/>
  <c r="DS369" i="2" s="1"/>
  <c r="AL318" i="2"/>
  <c r="AM318" i="2" s="1"/>
  <c r="CI318" i="2" s="1"/>
  <c r="DU318" i="2" s="1"/>
  <c r="DT321" i="2"/>
  <c r="CD372" i="2"/>
  <c r="BS300" i="2"/>
  <c r="BQ342" i="2"/>
  <c r="DX318" i="2"/>
  <c r="CA342" i="2"/>
  <c r="DF321" i="2"/>
  <c r="CC312" i="2"/>
  <c r="CB378" i="2"/>
  <c r="DD330" i="2"/>
  <c r="CA303" i="2"/>
  <c r="BR357" i="2"/>
  <c r="DB321" i="2"/>
  <c r="AL366" i="2"/>
  <c r="AM366" i="2" s="1"/>
  <c r="CI366" i="2" s="1"/>
  <c r="DU366" i="2" s="1"/>
  <c r="AL348" i="2"/>
  <c r="AM348" i="2" s="1"/>
  <c r="AL330" i="2"/>
  <c r="AM330" i="2" s="1"/>
  <c r="CI330" i="2" s="1"/>
  <c r="DU330" i="2" s="1"/>
  <c r="AL312" i="2"/>
  <c r="AM312" i="2" s="1"/>
  <c r="CI312" i="2" s="1"/>
  <c r="DU312" i="2" s="1"/>
  <c r="AG372" i="2"/>
  <c r="AK351" i="2"/>
  <c r="CH351" i="2" s="1"/>
  <c r="DT351" i="2" s="1"/>
  <c r="AH342" i="2"/>
  <c r="AI342" i="2" s="1"/>
  <c r="CG342" i="2" s="1"/>
  <c r="DS342" i="2" s="1"/>
  <c r="AK318" i="2"/>
  <c r="CH318" i="2" s="1"/>
  <c r="DT318" i="2" s="1"/>
  <c r="AK306" i="2"/>
  <c r="CH306" i="2" s="1"/>
  <c r="DT306" i="2" s="1"/>
  <c r="BX372" i="2"/>
  <c r="CD363" i="2"/>
  <c r="BR363" i="2"/>
  <c r="BM351" i="2"/>
  <c r="CZ342" i="2"/>
  <c r="DJ342" i="2" s="1"/>
  <c r="BL342" i="2"/>
  <c r="DA330" i="2"/>
  <c r="DA321" i="2"/>
  <c r="DX315" i="2"/>
  <c r="DH321" i="2"/>
  <c r="CC309" i="2"/>
  <c r="DG321" i="2"/>
  <c r="BR312" i="2"/>
  <c r="CB309" i="2"/>
  <c r="AH354" i="2"/>
  <c r="AI354" i="2" s="1"/>
  <c r="CG354" i="2" s="1"/>
  <c r="DS354" i="2" s="1"/>
  <c r="EA354" i="2"/>
  <c r="CC324" i="2"/>
  <c r="BQ312" i="2"/>
  <c r="BZ372" i="2"/>
  <c r="BZ309" i="2"/>
  <c r="CA345" i="2"/>
  <c r="BY342" i="2"/>
  <c r="BQ333" i="2"/>
  <c r="BK300" i="2"/>
  <c r="AH366" i="2"/>
  <c r="AI366" i="2" s="1"/>
  <c r="CG366" i="2" s="1"/>
  <c r="AH348" i="2"/>
  <c r="AI348" i="2" s="1"/>
  <c r="CG348" i="2" s="1"/>
  <c r="DS348" i="2" s="1"/>
  <c r="AH330" i="2"/>
  <c r="AI330" i="2" s="1"/>
  <c r="CG330" i="2" s="1"/>
  <c r="DS330" i="2" s="1"/>
  <c r="AG342" i="2"/>
  <c r="AH306" i="2"/>
  <c r="AI306" i="2" s="1"/>
  <c r="CG306" i="2" s="1"/>
  <c r="DS306" i="2" s="1"/>
  <c r="CB372" i="2"/>
  <c r="BK372" i="2"/>
  <c r="CN363" i="2"/>
  <c r="BQ363" i="2"/>
  <c r="BU360" i="2"/>
  <c r="CU354" i="2"/>
  <c r="CC351" i="2"/>
  <c r="DY351" i="2"/>
  <c r="CO348" i="2"/>
  <c r="DZ345" i="2"/>
  <c r="BM345" i="2"/>
  <c r="CY342" i="2"/>
  <c r="BZ342" i="2"/>
  <c r="CQ339" i="2"/>
  <c r="BV336" i="2"/>
  <c r="CA333" i="2"/>
  <c r="CY330" i="2"/>
  <c r="BX330" i="2"/>
  <c r="BU327" i="2"/>
  <c r="CQ324" i="2"/>
  <c r="CY321" i="2"/>
  <c r="BO321" i="2"/>
  <c r="DG312" i="2"/>
  <c r="CD312" i="2"/>
  <c r="CR309" i="2"/>
  <c r="BQ306" i="2"/>
  <c r="BX375" i="2"/>
  <c r="CA354" i="2"/>
  <c r="DB342" i="2"/>
  <c r="DI342" i="2" s="1"/>
  <c r="DO342" i="2" s="1"/>
  <c r="AL381" i="2"/>
  <c r="AM381" i="2" s="1"/>
  <c r="AL345" i="2"/>
  <c r="AM345" i="2" s="1"/>
  <c r="CI345" i="2" s="1"/>
  <c r="DU345" i="2" s="1"/>
  <c r="AL309" i="2"/>
  <c r="AM309" i="2" s="1"/>
  <c r="CI309" i="2" s="1"/>
  <c r="DU309" i="2" s="1"/>
  <c r="AL369" i="2"/>
  <c r="AM369" i="2" s="1"/>
  <c r="CI369" i="2" s="1"/>
  <c r="DU369" i="2" s="1"/>
  <c r="AH351" i="2"/>
  <c r="AI351" i="2" s="1"/>
  <c r="CG351" i="2" s="1"/>
  <c r="DS351" i="2" s="1"/>
  <c r="DG378" i="2"/>
  <c r="BQ372" i="2"/>
  <c r="DZ369" i="2"/>
  <c r="BT360" i="2"/>
  <c r="DD357" i="2"/>
  <c r="CT354" i="2"/>
  <c r="BU351" i="2"/>
  <c r="BK351" i="2"/>
  <c r="CV342" i="2"/>
  <c r="BW342" i="2"/>
  <c r="EA339" i="2"/>
  <c r="CP339" i="2"/>
  <c r="BY336" i="2"/>
  <c r="BU336" i="2"/>
  <c r="CP324" i="2"/>
  <c r="CU321" i="2"/>
  <c r="DE312" i="2"/>
  <c r="CA312" i="2"/>
  <c r="BX312" i="2"/>
  <c r="BL312" i="2"/>
  <c r="CQ309" i="2"/>
  <c r="BK303" i="2"/>
  <c r="BN372" i="2"/>
  <c r="CA351" i="2"/>
  <c r="DE321" i="2"/>
  <c r="AO366" i="2"/>
  <c r="CJ366" i="2" s="1"/>
  <c r="AH381" i="2"/>
  <c r="AI381" i="2" s="1"/>
  <c r="CG381" i="2" s="1"/>
  <c r="DS381" i="2" s="1"/>
  <c r="AH345" i="2"/>
  <c r="AI345" i="2" s="1"/>
  <c r="CG345" i="2" s="1"/>
  <c r="DS345" i="2" s="1"/>
  <c r="AK369" i="2"/>
  <c r="CH369" i="2" s="1"/>
  <c r="DT369" i="2" s="1"/>
  <c r="AK339" i="2"/>
  <c r="CH339" i="2" s="1"/>
  <c r="DT339" i="2" s="1"/>
  <c r="AL315" i="2"/>
  <c r="AM315" i="2" s="1"/>
  <c r="CI315" i="2" s="1"/>
  <c r="DU315" i="2" s="1"/>
  <c r="DF378" i="2"/>
  <c r="DB375" i="2"/>
  <c r="BM372" i="2"/>
  <c r="BU372" i="2"/>
  <c r="CA366" i="2"/>
  <c r="CA363" i="2"/>
  <c r="BM360" i="2"/>
  <c r="DC357" i="2"/>
  <c r="BT351" i="2"/>
  <c r="EA348" i="2"/>
  <c r="CU342" i="2"/>
  <c r="BU342" i="2"/>
  <c r="CM339" i="2"/>
  <c r="BZ339" i="2"/>
  <c r="BY333" i="2"/>
  <c r="CV330" i="2"/>
  <c r="CT321" i="2"/>
  <c r="DD312" i="2"/>
  <c r="BV312" i="2"/>
  <c r="BK312" i="2"/>
  <c r="BX303" i="2"/>
  <c r="BV303" i="2"/>
  <c r="BR372" i="2"/>
  <c r="DX321" i="2"/>
  <c r="BP354" i="2"/>
  <c r="BO342" i="2"/>
  <c r="AL351" i="2"/>
  <c r="AM351" i="2" s="1"/>
  <c r="CI351" i="2" s="1"/>
  <c r="DU351" i="2" s="1"/>
  <c r="BO345" i="2"/>
  <c r="DB330" i="2"/>
  <c r="AL378" i="2"/>
  <c r="AM378" i="2" s="1"/>
  <c r="CI378" i="2" s="1"/>
  <c r="DU378" i="2" s="1"/>
  <c r="AL342" i="2"/>
  <c r="AM342" i="2" s="1"/>
  <c r="CI342" i="2" s="1"/>
  <c r="DU342" i="2" s="1"/>
  <c r="AL306" i="2"/>
  <c r="AM306" i="2" s="1"/>
  <c r="CI306" i="2" s="1"/>
  <c r="DU306" i="2" s="1"/>
  <c r="DE378" i="2"/>
  <c r="BQ378" i="2"/>
  <c r="CV375" i="2"/>
  <c r="BL372" i="2"/>
  <c r="BT372" i="2"/>
  <c r="BZ363" i="2"/>
  <c r="BU354" i="2"/>
  <c r="BS351" i="2"/>
  <c r="BY348" i="2"/>
  <c r="CT342" i="2"/>
  <c r="BN342" i="2"/>
  <c r="BO336" i="2"/>
  <c r="BL333" i="2"/>
  <c r="CT330" i="2"/>
  <c r="CW330" i="2" s="1"/>
  <c r="DN330" i="2" s="1"/>
  <c r="DY321" i="2"/>
  <c r="CR321" i="2"/>
  <c r="DZ318" i="2"/>
  <c r="EB315" i="2"/>
  <c r="DC312" i="2"/>
  <c r="BU312" i="2"/>
  <c r="EA306" i="2"/>
  <c r="BU303" i="2"/>
  <c r="CH258" i="2"/>
  <c r="CC261" i="2"/>
  <c r="BP261" i="2"/>
  <c r="CB261" i="2"/>
  <c r="BO261" i="2"/>
  <c r="BL261" i="2"/>
  <c r="AR252" i="2"/>
  <c r="CH252" i="2"/>
  <c r="CF252" i="2"/>
  <c r="CG252" i="2"/>
  <c r="AK333" i="2"/>
  <c r="AG333" i="2"/>
  <c r="CF333" i="2" s="1"/>
  <c r="AH333" i="2"/>
  <c r="AI333" i="2" s="1"/>
  <c r="DM333" i="2" s="1"/>
  <c r="J137" i="3" s="1"/>
  <c r="AF297" i="2"/>
  <c r="AP297" i="2" s="1"/>
  <c r="AJ258" i="2"/>
  <c r="AT258" i="2" s="1"/>
  <c r="DX363" i="2"/>
  <c r="BV363" i="2"/>
  <c r="AC358" i="2"/>
  <c r="AC282" i="2"/>
  <c r="AO297" i="2"/>
  <c r="BS330" i="2"/>
  <c r="AF252" i="2"/>
  <c r="AP252" i="2" s="1"/>
  <c r="AJ252" i="2"/>
  <c r="AT252" i="2" s="1"/>
  <c r="AC363" i="2"/>
  <c r="AC322" i="2"/>
  <c r="AC317" i="2"/>
  <c r="AC307" i="2"/>
  <c r="AC302" i="2"/>
  <c r="AC287" i="2"/>
  <c r="AF333" i="2"/>
  <c r="AO327" i="2"/>
  <c r="CJ327" i="2" s="1"/>
  <c r="DV327" i="2" s="1"/>
  <c r="AJ318" i="2"/>
  <c r="AO294" i="2"/>
  <c r="BI294" i="2" s="1"/>
  <c r="CD294" i="2" s="1"/>
  <c r="AO288" i="2"/>
  <c r="AY288" i="2" s="1"/>
  <c r="AO276" i="2"/>
  <c r="AO258" i="2"/>
  <c r="DD369" i="2"/>
  <c r="DB357" i="2"/>
  <c r="DD327" i="2"/>
  <c r="BW297" i="2"/>
  <c r="BO297" i="2"/>
  <c r="BP297" i="2"/>
  <c r="BS297" i="2"/>
  <c r="CR294" i="2"/>
  <c r="CM294" i="2"/>
  <c r="DX285" i="2"/>
  <c r="DZ285" i="2"/>
  <c r="EA285" i="2"/>
  <c r="AC343" i="2"/>
  <c r="AC277" i="2"/>
  <c r="AC267" i="2"/>
  <c r="AC371" i="2"/>
  <c r="BL318" i="2"/>
  <c r="BM318" i="2"/>
  <c r="BO318" i="2"/>
  <c r="AM285" i="2"/>
  <c r="AI291" i="2"/>
  <c r="AC357" i="2"/>
  <c r="AC347" i="2"/>
  <c r="AC342" i="2"/>
  <c r="AC327" i="2"/>
  <c r="AC266" i="2"/>
  <c r="AC261" i="2"/>
  <c r="AC370" i="2"/>
  <c r="AJ369" i="2"/>
  <c r="AF366" i="2"/>
  <c r="AO333" i="2"/>
  <c r="CJ333" i="2" s="1"/>
  <c r="AF312" i="2"/>
  <c r="AF306" i="2"/>
  <c r="AJ294" i="2"/>
  <c r="BD294" i="2" s="1"/>
  <c r="AJ285" i="2"/>
  <c r="BD285" i="2" s="1"/>
  <c r="BY285" i="2" s="1"/>
  <c r="AJ273" i="2"/>
  <c r="BD273" i="2" s="1"/>
  <c r="AO264" i="2"/>
  <c r="AJ255" i="2"/>
  <c r="AT255" i="2" s="1"/>
  <c r="BO255" i="2" s="1"/>
  <c r="DY381" i="2"/>
  <c r="DZ381" i="2"/>
  <c r="DZ372" i="2"/>
  <c r="CY369" i="2"/>
  <c r="BO366" i="2"/>
  <c r="BO363" i="2"/>
  <c r="CT357" i="2"/>
  <c r="CV327" i="2"/>
  <c r="BQ318" i="2"/>
  <c r="DF291" i="2"/>
  <c r="AJ360" i="2"/>
  <c r="DL360" i="2" s="1"/>
  <c r="I146" i="3" s="1"/>
  <c r="AO330" i="2"/>
  <c r="CJ330" i="2" s="1"/>
  <c r="AJ264" i="2"/>
  <c r="AT264" i="2" s="1"/>
  <c r="DC381" i="2"/>
  <c r="DC378" i="2"/>
  <c r="BM378" i="2"/>
  <c r="BK378" i="2"/>
  <c r="BR378" i="2"/>
  <c r="BT378" i="2"/>
  <c r="BS378" i="2"/>
  <c r="CT369" i="2"/>
  <c r="DY369" i="2"/>
  <c r="CP357" i="2"/>
  <c r="CS351" i="2"/>
  <c r="BQ348" i="2"/>
  <c r="BK345" i="2"/>
  <c r="EB330" i="2"/>
  <c r="CT327" i="2"/>
  <c r="BL324" i="2"/>
  <c r="BT324" i="2"/>
  <c r="CV315" i="2"/>
  <c r="DD315" i="2"/>
  <c r="CU306" i="2"/>
  <c r="CP300" i="2"/>
  <c r="DE291" i="2"/>
  <c r="CM285" i="2"/>
  <c r="DA285" i="2"/>
  <c r="CQ273" i="2"/>
  <c r="DH258" i="2"/>
  <c r="AJ378" i="2"/>
  <c r="AF324" i="2"/>
  <c r="AO285" i="2"/>
  <c r="AO273" i="2"/>
  <c r="BI273" i="2" s="1"/>
  <c r="AO255" i="2"/>
  <c r="AY255" i="2" s="1"/>
  <c r="BT255" i="2" s="1"/>
  <c r="DB378" i="2"/>
  <c r="DE375" i="2"/>
  <c r="CQ369" i="2"/>
  <c r="CN357" i="2"/>
  <c r="CX357" i="2" s="1"/>
  <c r="BW354" i="2"/>
  <c r="BK354" i="2"/>
  <c r="CR351" i="2"/>
  <c r="BW345" i="2"/>
  <c r="DX342" i="2"/>
  <c r="CN327" i="2"/>
  <c r="CA318" i="2"/>
  <c r="CQ306" i="2"/>
  <c r="DB291" i="2"/>
  <c r="CT258" i="2"/>
  <c r="BV252" i="2"/>
  <c r="BX252" i="2"/>
  <c r="CQ333" i="2"/>
  <c r="CS333" i="2"/>
  <c r="CY333" i="2"/>
  <c r="DA333" i="2"/>
  <c r="DB333" i="2"/>
  <c r="AC367" i="2"/>
  <c r="AC346" i="2"/>
  <c r="AC341" i="2"/>
  <c r="AC331" i="2"/>
  <c r="AC326" i="2"/>
  <c r="AC311" i="2"/>
  <c r="AC380" i="2"/>
  <c r="AC351" i="2"/>
  <c r="AC290" i="2"/>
  <c r="AC285" i="2"/>
  <c r="AC275" i="2"/>
  <c r="AC270" i="2"/>
  <c r="AC374" i="2"/>
  <c r="AJ372" i="2"/>
  <c r="DL372" i="2" s="1"/>
  <c r="I150" i="3" s="1"/>
  <c r="AF369" i="2"/>
  <c r="CF354" i="2"/>
  <c r="DR354" i="2" s="1"/>
  <c r="AO324" i="2"/>
  <c r="CJ324" i="2" s="1"/>
  <c r="DV324" i="2" s="1"/>
  <c r="AO315" i="2"/>
  <c r="CJ315" i="2" s="1"/>
  <c r="DV315" i="2" s="1"/>
  <c r="AO270" i="2"/>
  <c r="CN381" i="2"/>
  <c r="CU381" i="2"/>
  <c r="BW375" i="2"/>
  <c r="DY366" i="2"/>
  <c r="BV345" i="2"/>
  <c r="BU345" i="2"/>
  <c r="DZ339" i="2"/>
  <c r="BQ321" i="2"/>
  <c r="BZ318" i="2"/>
  <c r="BN318" i="2"/>
  <c r="BK315" i="2"/>
  <c r="BQ303" i="2"/>
  <c r="BW303" i="2"/>
  <c r="BS303" i="2"/>
  <c r="CR273" i="2"/>
  <c r="DC273" i="2"/>
  <c r="DD273" i="2"/>
  <c r="DF273" i="2"/>
  <c r="CM273" i="2"/>
  <c r="CN273" i="2"/>
  <c r="CO273" i="2"/>
  <c r="BU273" i="2"/>
  <c r="CR369" i="2"/>
  <c r="CV369" i="2"/>
  <c r="DB369" i="2"/>
  <c r="DF369" i="2"/>
  <c r="DG369" i="2"/>
  <c r="DY336" i="2"/>
  <c r="BM333" i="2"/>
  <c r="CO327" i="2"/>
  <c r="CS327" i="2"/>
  <c r="CU327" i="2"/>
  <c r="DA327" i="2"/>
  <c r="DB327" i="2"/>
  <c r="DC327" i="2"/>
  <c r="BY318" i="2"/>
  <c r="DF270" i="2"/>
  <c r="CU270" i="2"/>
  <c r="AC355" i="2"/>
  <c r="AC350" i="2"/>
  <c r="AC335" i="2"/>
  <c r="AC274" i="2"/>
  <c r="AC269" i="2"/>
  <c r="AJ381" i="2"/>
  <c r="AJ363" i="2"/>
  <c r="AK348" i="2"/>
  <c r="CH348" i="2" s="1"/>
  <c r="DT348" i="2" s="1"/>
  <c r="AO345" i="2"/>
  <c r="CJ345" i="2" s="1"/>
  <c r="DV345" i="2" s="1"/>
  <c r="AJ321" i="2"/>
  <c r="AO309" i="2"/>
  <c r="CJ309" i="2" s="1"/>
  <c r="DV309" i="2" s="1"/>
  <c r="AO303" i="2"/>
  <c r="AJ291" i="2"/>
  <c r="AT291" i="2" s="1"/>
  <c r="AO282" i="2"/>
  <c r="CU351" i="2"/>
  <c r="CY351" i="2"/>
  <c r="CM351" i="2"/>
  <c r="DA351" i="2"/>
  <c r="CN351" i="2"/>
  <c r="DB351" i="2"/>
  <c r="CO351" i="2"/>
  <c r="DC351" i="2"/>
  <c r="BS345" i="2"/>
  <c r="BX336" i="2"/>
  <c r="CC318" i="2"/>
  <c r="CM291" i="2"/>
  <c r="CO291" i="2"/>
  <c r="DH291" i="2"/>
  <c r="DI291" i="2" s="1"/>
  <c r="DO291" i="2" s="1"/>
  <c r="CP291" i="2"/>
  <c r="CR291" i="2"/>
  <c r="CT291" i="2"/>
  <c r="CY291" i="2"/>
  <c r="CZ291" i="2"/>
  <c r="CP258" i="2"/>
  <c r="DB258" i="2"/>
  <c r="DG258" i="2"/>
  <c r="CH357" i="2"/>
  <c r="DT357" i="2" s="1"/>
  <c r="AO369" i="2"/>
  <c r="CJ369" i="2" s="1"/>
  <c r="DV369" i="2" s="1"/>
  <c r="AJ330" i="2"/>
  <c r="CR357" i="2"/>
  <c r="CO357" i="2"/>
  <c r="DG357" i="2"/>
  <c r="CQ357" i="2"/>
  <c r="CU357" i="2"/>
  <c r="CV357" i="2"/>
  <c r="CY357" i="2"/>
  <c r="AH318" i="2"/>
  <c r="AI318" i="2" s="1"/>
  <c r="CG318" i="2" s="1"/>
  <c r="DS318" i="2" s="1"/>
  <c r="AC260" i="2"/>
  <c r="AC365" i="2"/>
  <c r="AC360" i="2"/>
  <c r="AC314" i="2"/>
  <c r="AC309" i="2"/>
  <c r="AC299" i="2"/>
  <c r="AC294" i="2"/>
  <c r="AC279" i="2"/>
  <c r="AC382" i="2"/>
  <c r="AO351" i="2"/>
  <c r="CJ351" i="2" s="1"/>
  <c r="DV351" i="2" s="1"/>
  <c r="AO342" i="2"/>
  <c r="CJ342" i="2" s="1"/>
  <c r="DV342" i="2" s="1"/>
  <c r="AJ315" i="2"/>
  <c r="AO306" i="2"/>
  <c r="AJ279" i="2"/>
  <c r="BD279" i="2" s="1"/>
  <c r="AO252" i="2"/>
  <c r="BK369" i="2"/>
  <c r="BS369" i="2"/>
  <c r="CA369" i="2"/>
  <c r="BQ354" i="2"/>
  <c r="BN354" i="2"/>
  <c r="CD354" i="2"/>
  <c r="BS354" i="2"/>
  <c r="DG351" i="2"/>
  <c r="BK330" i="2"/>
  <c r="CB318" i="2"/>
  <c r="BK318" i="2"/>
  <c r="CR306" i="2"/>
  <c r="CX306" i="2" s="1"/>
  <c r="CP306" i="2"/>
  <c r="DG306" i="2"/>
  <c r="CT306" i="2"/>
  <c r="CV306" i="2"/>
  <c r="CY306" i="2"/>
  <c r="BL297" i="2"/>
  <c r="DX255" i="2"/>
  <c r="DZ255" i="2"/>
  <c r="EB255" i="2"/>
  <c r="CF363" i="2"/>
  <c r="AJ357" i="2"/>
  <c r="AO321" i="2"/>
  <c r="CJ321" i="2" s="1"/>
  <c r="DV321" i="2" s="1"/>
  <c r="AO279" i="2"/>
  <c r="AJ249" i="2"/>
  <c r="AT249" i="2" s="1"/>
  <c r="DX378" i="2"/>
  <c r="CS378" i="2"/>
  <c r="CO378" i="2"/>
  <c r="DH378" i="2"/>
  <c r="CR378" i="2"/>
  <c r="CY378" i="2"/>
  <c r="CZ378" i="2"/>
  <c r="CP375" i="2"/>
  <c r="DH375" i="2"/>
  <c r="CN375" i="2"/>
  <c r="CO375" i="2"/>
  <c r="DF357" i="2"/>
  <c r="BR354" i="2"/>
  <c r="DF351" i="2"/>
  <c r="EA327" i="2"/>
  <c r="BW318" i="2"/>
  <c r="BK297" i="2"/>
  <c r="AC259" i="2"/>
  <c r="AC254" i="2"/>
  <c r="AC359" i="2"/>
  <c r="AC298" i="2"/>
  <c r="AC293" i="2"/>
  <c r="AC283" i="2"/>
  <c r="AC278" i="2"/>
  <c r="AC263" i="2"/>
  <c r="AO372" i="2"/>
  <c r="CJ372" i="2" s="1"/>
  <c r="CH366" i="2"/>
  <c r="DT366" i="2" s="1"/>
  <c r="EB369" i="2"/>
  <c r="DE357" i="2"/>
  <c r="CC354" i="2"/>
  <c r="DE351" i="2"/>
  <c r="CT333" i="2"/>
  <c r="BR330" i="2"/>
  <c r="DY327" i="2"/>
  <c r="BQ327" i="2"/>
  <c r="BN327" i="2"/>
  <c r="BP327" i="2"/>
  <c r="BV327" i="2"/>
  <c r="BW327" i="2"/>
  <c r="BU318" i="2"/>
  <c r="BK309" i="2"/>
  <c r="BM309" i="2"/>
  <c r="DF306" i="2"/>
  <c r="CQ297" i="2"/>
  <c r="CN297" i="2"/>
  <c r="CO297" i="2"/>
  <c r="CU297" i="2"/>
  <c r="DB297" i="2"/>
  <c r="BL294" i="2"/>
  <c r="BL282" i="2"/>
  <c r="CB258" i="2"/>
  <c r="BZ258" i="2"/>
  <c r="BS375" i="2"/>
  <c r="DB372" i="2"/>
  <c r="BS372" i="2"/>
  <c r="EA366" i="2"/>
  <c r="BT366" i="2"/>
  <c r="CN354" i="2"/>
  <c r="BZ354" i="2"/>
  <c r="DX348" i="2"/>
  <c r="CN348" i="2"/>
  <c r="CD345" i="2"/>
  <c r="BR345" i="2"/>
  <c r="BM342" i="2"/>
  <c r="CT339" i="2"/>
  <c r="BT336" i="2"/>
  <c r="BT333" i="2"/>
  <c r="DB324" i="2"/>
  <c r="CN324" i="2"/>
  <c r="DD321" i="2"/>
  <c r="CN321" i="2"/>
  <c r="CX321" i="2" s="1"/>
  <c r="EA315" i="2"/>
  <c r="BQ315" i="2"/>
  <c r="BM312" i="2"/>
  <c r="BT312" i="2"/>
  <c r="CP309" i="2"/>
  <c r="BL309" i="2"/>
  <c r="CD303" i="2"/>
  <c r="BT285" i="2"/>
  <c r="CN279" i="2"/>
  <c r="BN279" i="2"/>
  <c r="CN276" i="2"/>
  <c r="CX276" i="2" s="1"/>
  <c r="BK267" i="2"/>
  <c r="BL258" i="2"/>
  <c r="CV255" i="2"/>
  <c r="CC252" i="2"/>
  <c r="BQ252" i="2"/>
  <c r="CT372" i="2"/>
  <c r="BL366" i="2"/>
  <c r="DY360" i="2"/>
  <c r="CM354" i="2"/>
  <c r="BM354" i="2"/>
  <c r="CM348" i="2"/>
  <c r="CC345" i="2"/>
  <c r="EB339" i="2"/>
  <c r="BL336" i="2"/>
  <c r="BS336" i="2"/>
  <c r="BO333" i="2"/>
  <c r="CA330" i="2"/>
  <c r="DA324" i="2"/>
  <c r="CM324" i="2"/>
  <c r="BM324" i="2"/>
  <c r="DC321" i="2"/>
  <c r="CM321" i="2"/>
  <c r="BS312" i="2"/>
  <c r="CC303" i="2"/>
  <c r="BZ294" i="2"/>
  <c r="BN294" i="2"/>
  <c r="BO285" i="2"/>
  <c r="BY279" i="2"/>
  <c r="BM279" i="2"/>
  <c r="BK273" i="2"/>
  <c r="BK258" i="2"/>
  <c r="CU255" i="2"/>
  <c r="BP252" i="2"/>
  <c r="EB366" i="2"/>
  <c r="BL354" i="2"/>
  <c r="DJ324" i="2"/>
  <c r="EA303" i="2"/>
  <c r="BY294" i="2"/>
  <c r="BM294" i="2"/>
  <c r="BL279" i="2"/>
  <c r="CT255" i="2"/>
  <c r="AH276" i="2"/>
  <c r="BP381" i="2"/>
  <c r="CB375" i="2"/>
  <c r="CA375" i="2"/>
  <c r="CC372" i="2"/>
  <c r="CA372" i="2"/>
  <c r="CO363" i="2"/>
  <c r="DX357" i="2"/>
  <c r="DX351" i="2"/>
  <c r="DD348" i="2"/>
  <c r="BZ345" i="2"/>
  <c r="BN345" i="2"/>
  <c r="EA342" i="2"/>
  <c r="EC342" i="2" s="1"/>
  <c r="DG339" i="2"/>
  <c r="CO339" i="2"/>
  <c r="CA339" i="2"/>
  <c r="BP336" i="2"/>
  <c r="CB333" i="2"/>
  <c r="BP333" i="2"/>
  <c r="DY330" i="2"/>
  <c r="CV324" i="2"/>
  <c r="CZ321" i="2"/>
  <c r="DJ321" i="2" s="1"/>
  <c r="CD318" i="2"/>
  <c r="DB312" i="2"/>
  <c r="BY312" i="2"/>
  <c r="CB312" i="2"/>
  <c r="BP312" i="2"/>
  <c r="DB309" i="2"/>
  <c r="DI309" i="2" s="1"/>
  <c r="DO309" i="2" s="1"/>
  <c r="DX306" i="2"/>
  <c r="BZ303" i="2"/>
  <c r="BK294" i="2"/>
  <c r="BO288" i="2"/>
  <c r="BP285" i="2"/>
  <c r="BU279" i="2"/>
  <c r="BV261" i="2"/>
  <c r="CO255" i="2"/>
  <c r="BY252" i="2"/>
  <c r="BM252" i="2"/>
  <c r="CD378" i="2"/>
  <c r="BY375" i="2"/>
  <c r="BM375" i="2"/>
  <c r="BV372" i="2"/>
  <c r="BY372" i="2"/>
  <c r="CB366" i="2"/>
  <c r="BS363" i="2"/>
  <c r="BO360" i="2"/>
  <c r="BS360" i="2"/>
  <c r="DD354" i="2"/>
  <c r="BT354" i="2"/>
  <c r="CB351" i="2"/>
  <c r="BZ351" i="2"/>
  <c r="DB348" i="2"/>
  <c r="EB348" i="2"/>
  <c r="BL345" i="2"/>
  <c r="DZ342" i="2"/>
  <c r="BZ336" i="2"/>
  <c r="BZ333" i="2"/>
  <c r="CD327" i="2"/>
  <c r="DH324" i="2"/>
  <c r="CV321" i="2"/>
  <c r="EB321" i="2"/>
  <c r="CV312" i="2"/>
  <c r="CZ309" i="2"/>
  <c r="BL303" i="2"/>
  <c r="BU294" i="2"/>
  <c r="BZ285" i="2"/>
  <c r="BN285" i="2"/>
  <c r="DX267" i="2"/>
  <c r="DG255" i="2"/>
  <c r="CM255" i="2"/>
  <c r="BT294" i="2"/>
  <c r="CC279" i="2"/>
  <c r="AH273" i="2"/>
  <c r="BW255" i="2"/>
  <c r="DL252" i="2"/>
  <c r="I110" i="3" s="1"/>
  <c r="AG270" i="2"/>
  <c r="CF270" i="2" s="1"/>
  <c r="DR270" i="2" s="1"/>
  <c r="AK270" i="2"/>
  <c r="CH270" i="2" s="1"/>
  <c r="DT270" i="2" s="1"/>
  <c r="AH270" i="2"/>
  <c r="AL270" i="2"/>
  <c r="AM270" i="2" s="1"/>
  <c r="AH294" i="2"/>
  <c r="AK294" i="2"/>
  <c r="AG294" i="2"/>
  <c r="AL294" i="2"/>
  <c r="AM294" i="2" s="1"/>
  <c r="CY267" i="2"/>
  <c r="DY258" i="2"/>
  <c r="CV267" i="2"/>
  <c r="CC267" i="2"/>
  <c r="BQ267" i="2"/>
  <c r="CU267" i="2"/>
  <c r="BQ282" i="2"/>
  <c r="DH267" i="2"/>
  <c r="CT267" i="2"/>
  <c r="CA267" i="2"/>
  <c r="BO267" i="2"/>
  <c r="DG267" i="2"/>
  <c r="CC255" i="2"/>
  <c r="DT258" i="2"/>
  <c r="CC297" i="2"/>
  <c r="BS294" i="2"/>
  <c r="CQ267" i="2"/>
  <c r="CD258" i="2"/>
  <c r="CB255" i="2"/>
  <c r="BP255" i="2"/>
  <c r="CZ294" i="2"/>
  <c r="BR294" i="2"/>
  <c r="BU285" i="2"/>
  <c r="BY282" i="2"/>
  <c r="CM279" i="2"/>
  <c r="BK279" i="2"/>
  <c r="BV276" i="2"/>
  <c r="DA273" i="2"/>
  <c r="DD267" i="2"/>
  <c r="DJ267" i="2" s="1"/>
  <c r="CP267" i="2"/>
  <c r="BS267" i="2"/>
  <c r="BU261" i="2"/>
  <c r="CA255" i="2"/>
  <c r="BK252" i="2"/>
  <c r="DF249" i="2"/>
  <c r="DZ288" i="2"/>
  <c r="CC291" i="2"/>
  <c r="DY288" i="2"/>
  <c r="BZ267" i="2"/>
  <c r="CD255" i="2"/>
  <c r="CA282" i="2"/>
  <c r="BU267" i="2"/>
  <c r="AK282" i="2"/>
  <c r="CH282" i="2" s="1"/>
  <c r="AH282" i="2"/>
  <c r="AL273" i="2"/>
  <c r="AM273" i="2" s="1"/>
  <c r="BG273" i="2" s="1"/>
  <c r="DE297" i="2"/>
  <c r="BY297" i="2"/>
  <c r="CV294" i="2"/>
  <c r="CC294" i="2"/>
  <c r="BQ294" i="2"/>
  <c r="CV282" i="2"/>
  <c r="CW282" i="2" s="1"/>
  <c r="DH276" i="2"/>
  <c r="BU276" i="2"/>
  <c r="BX276" i="2"/>
  <c r="CY273" i="2"/>
  <c r="DC267" i="2"/>
  <c r="CO267" i="2"/>
  <c r="EB264" i="2"/>
  <c r="EB258" i="2"/>
  <c r="BZ255" i="2"/>
  <c r="DB249" i="2"/>
  <c r="CD276" i="2"/>
  <c r="CB267" i="2"/>
  <c r="CB282" i="2"/>
  <c r="BW267" i="2"/>
  <c r="DX264" i="2"/>
  <c r="AL282" i="2"/>
  <c r="AM282" i="2" s="1"/>
  <c r="DH294" i="2"/>
  <c r="DJ282" i="2"/>
  <c r="DF267" i="2"/>
  <c r="CR267" i="2"/>
  <c r="CX267" i="2" s="1"/>
  <c r="BY267" i="2"/>
  <c r="BQ297" i="2"/>
  <c r="DA294" i="2"/>
  <c r="DX288" i="2"/>
  <c r="BZ282" i="2"/>
  <c r="DZ276" i="2"/>
  <c r="DB273" i="2"/>
  <c r="DE267" i="2"/>
  <c r="DD297" i="2"/>
  <c r="BX297" i="2"/>
  <c r="DZ297" i="2"/>
  <c r="CO294" i="2"/>
  <c r="BP294" i="2"/>
  <c r="CB291" i="2"/>
  <c r="BP288" i="2"/>
  <c r="BS285" i="2"/>
  <c r="DH282" i="2"/>
  <c r="DI282" i="2" s="1"/>
  <c r="DO282" i="2" s="1"/>
  <c r="CU282" i="2"/>
  <c r="BK282" i="2"/>
  <c r="BR279" i="2"/>
  <c r="DB276" i="2"/>
  <c r="BK276" i="2"/>
  <c r="CV273" i="2"/>
  <c r="CW273" i="2" s="1"/>
  <c r="DN273" i="2" s="1"/>
  <c r="DB267" i="2"/>
  <c r="CN267" i="2"/>
  <c r="BL267" i="2"/>
  <c r="EA264" i="2"/>
  <c r="DZ258" i="2"/>
  <c r="CA258" i="2"/>
  <c r="BY255" i="2"/>
  <c r="DA249" i="2"/>
  <c r="CS267" i="2"/>
  <c r="DC297" i="2"/>
  <c r="CN294" i="2"/>
  <c r="CX294" i="2" s="1"/>
  <c r="CA294" i="2"/>
  <c r="BO294" i="2"/>
  <c r="DA291" i="2"/>
  <c r="EB288" i="2"/>
  <c r="DG282" i="2"/>
  <c r="BS282" i="2"/>
  <c r="BQ279" i="2"/>
  <c r="CU273" i="2"/>
  <c r="DA267" i="2"/>
  <c r="DY255" i="2"/>
  <c r="BL255" i="2"/>
  <c r="CT249" i="2"/>
  <c r="DH300" i="2"/>
  <c r="DD300" i="2"/>
  <c r="CZ300" i="2"/>
  <c r="CT300" i="2"/>
  <c r="BL300" i="2"/>
  <c r="DA300" i="2"/>
  <c r="CQ300" i="2"/>
  <c r="DY300" i="2"/>
  <c r="DG300" i="2"/>
  <c r="CY300" i="2"/>
  <c r="CO300" i="2"/>
  <c r="DX300" i="2"/>
  <c r="DF300" i="2"/>
  <c r="CV300" i="2"/>
  <c r="CN300" i="2"/>
  <c r="DE300" i="2"/>
  <c r="CU300" i="2"/>
  <c r="CM300" i="2"/>
  <c r="CB300" i="2"/>
  <c r="CA300" i="2"/>
  <c r="DC300" i="2"/>
  <c r="CS300" i="2"/>
  <c r="BZ300" i="2"/>
  <c r="DB300" i="2"/>
  <c r="AJ300" i="2"/>
  <c r="AT300" i="2" s="1"/>
  <c r="BO300" i="2" s="1"/>
  <c r="AO300" i="2"/>
  <c r="CA261" i="2"/>
  <c r="DB261" i="2"/>
  <c r="BW261" i="2"/>
  <c r="BZ261" i="2"/>
  <c r="DA261" i="2"/>
  <c r="CY261" i="2"/>
  <c r="BX261" i="2"/>
  <c r="EA261" i="2"/>
  <c r="CO261" i="2"/>
  <c r="CD261" i="2"/>
  <c r="AR261" i="2"/>
  <c r="BM261" i="2" s="1"/>
  <c r="AI261" i="2"/>
  <c r="AS261" i="2" s="1"/>
  <c r="BN261" i="2" s="1"/>
  <c r="AW261" i="2"/>
  <c r="BR261" i="2" s="1"/>
  <c r="CI261" i="2"/>
  <c r="DU261" i="2" s="1"/>
  <c r="AV261" i="2"/>
  <c r="BQ261" i="2" s="1"/>
  <c r="CF375" i="2"/>
  <c r="DR375" i="2" s="1"/>
  <c r="AK375" i="2"/>
  <c r="CH375" i="2" s="1"/>
  <c r="DT375" i="2" s="1"/>
  <c r="BV318" i="2"/>
  <c r="CD297" i="2"/>
  <c r="EB297" i="2"/>
  <c r="AH324" i="2"/>
  <c r="AI324" i="2" s="1"/>
  <c r="CG324" i="2" s="1"/>
  <c r="DS324" i="2" s="1"/>
  <c r="AL324" i="2"/>
  <c r="AM324" i="2" s="1"/>
  <c r="CI324" i="2" s="1"/>
  <c r="DU324" i="2" s="1"/>
  <c r="AG276" i="2"/>
  <c r="AK276" i="2"/>
  <c r="CH276" i="2" s="1"/>
  <c r="DT276" i="2" s="1"/>
  <c r="AH309" i="2"/>
  <c r="AI309" i="2" s="1"/>
  <c r="CG309" i="2" s="1"/>
  <c r="DS309" i="2" s="1"/>
  <c r="AK309" i="2"/>
  <c r="CH309" i="2" s="1"/>
  <c r="DT309" i="2" s="1"/>
  <c r="DM378" i="2"/>
  <c r="J152" i="3" s="1"/>
  <c r="AH357" i="2"/>
  <c r="AI357" i="2" s="1"/>
  <c r="CG357" i="2" s="1"/>
  <c r="DS357" i="2" s="1"/>
  <c r="AL327" i="2"/>
  <c r="AM327" i="2" s="1"/>
  <c r="CI327" i="2" s="1"/>
  <c r="DU327" i="2" s="1"/>
  <c r="AG309" i="2"/>
  <c r="CF369" i="2"/>
  <c r="DR369" i="2" s="1"/>
  <c r="BX354" i="2"/>
  <c r="DY354" i="2"/>
  <c r="AG321" i="2"/>
  <c r="AH321" i="2"/>
  <c r="AI321" i="2" s="1"/>
  <c r="CG321" i="2" s="1"/>
  <c r="DS321" i="2" s="1"/>
  <c r="AL321" i="2"/>
  <c r="AM321" i="2" s="1"/>
  <c r="CI321" i="2" s="1"/>
  <c r="DU321" i="2" s="1"/>
  <c r="AL291" i="2"/>
  <c r="AM291" i="2" s="1"/>
  <c r="AG291" i="2"/>
  <c r="AG273" i="2"/>
  <c r="CF273" i="2" s="1"/>
  <c r="DR273" i="2" s="1"/>
  <c r="AK273" i="2"/>
  <c r="CH273" i="2" s="1"/>
  <c r="DT273" i="2" s="1"/>
  <c r="CF348" i="2"/>
  <c r="DR348" i="2" s="1"/>
  <c r="AG279" i="2"/>
  <c r="CF279" i="2" s="1"/>
  <c r="AK279" i="2"/>
  <c r="AG357" i="2"/>
  <c r="AG288" i="2"/>
  <c r="AH288" i="2"/>
  <c r="AK288" i="2"/>
  <c r="CH288" i="2" s="1"/>
  <c r="DT288" i="2" s="1"/>
  <c r="AH375" i="2"/>
  <c r="AI375" i="2" s="1"/>
  <c r="CG375" i="2" s="1"/>
  <c r="DS375" i="2" s="1"/>
  <c r="CF300" i="2"/>
  <c r="DR300" i="2" s="1"/>
  <c r="AL279" i="2"/>
  <c r="AM279" i="2" s="1"/>
  <c r="BG279" i="2" s="1"/>
  <c r="CB279" i="2" s="1"/>
  <c r="CG333" i="2"/>
  <c r="DS333" i="2" s="1"/>
  <c r="AK303" i="2"/>
  <c r="CH303" i="2" s="1"/>
  <c r="DT303" i="2" s="1"/>
  <c r="AL303" i="2"/>
  <c r="AM303" i="2" s="1"/>
  <c r="AH303" i="2"/>
  <c r="AG285" i="2"/>
  <c r="CF285" i="2" s="1"/>
  <c r="AH285" i="2"/>
  <c r="AK285" i="2"/>
  <c r="CF297" i="2"/>
  <c r="CF336" i="2"/>
  <c r="DR336" i="2" s="1"/>
  <c r="DM336" i="2"/>
  <c r="J138" i="3" s="1"/>
  <c r="AH327" i="2"/>
  <c r="AI327" i="2" s="1"/>
  <c r="CG327" i="2" s="1"/>
  <c r="DS327" i="2" s="1"/>
  <c r="AK300" i="2"/>
  <c r="AL300" i="2"/>
  <c r="AH300" i="2"/>
  <c r="AL357" i="2"/>
  <c r="AM357" i="2" s="1"/>
  <c r="CI357" i="2" s="1"/>
  <c r="DU357" i="2" s="1"/>
  <c r="CF330" i="2"/>
  <c r="DR330" i="2" s="1"/>
  <c r="AG327" i="2"/>
  <c r="CF327" i="2" s="1"/>
  <c r="AH279" i="2"/>
  <c r="DM360" i="2"/>
  <c r="J146" i="3" s="1"/>
  <c r="AG315" i="2"/>
  <c r="AH315" i="2"/>
  <c r="AI315" i="2" s="1"/>
  <c r="CG315" i="2" s="1"/>
  <c r="DS315" i="2" s="1"/>
  <c r="AK297" i="2"/>
  <c r="AL297" i="2"/>
  <c r="AM297" i="2" s="1"/>
  <c r="AW297" i="2" s="1"/>
  <c r="AH297" i="2"/>
  <c r="AG267" i="2"/>
  <c r="AH267" i="2"/>
  <c r="AK267" i="2"/>
  <c r="DS363" i="2"/>
  <c r="BN363" i="2"/>
  <c r="BZ348" i="2"/>
  <c r="DZ348" i="2"/>
  <c r="BR348" i="2"/>
  <c r="DU339" i="2"/>
  <c r="BZ312" i="2"/>
  <c r="DZ312" i="2"/>
  <c r="AH312" i="2"/>
  <c r="AI312" i="2" s="1"/>
  <c r="CG312" i="2" s="1"/>
  <c r="DS312" i="2" s="1"/>
  <c r="AK312" i="2"/>
  <c r="CH312" i="2" s="1"/>
  <c r="DT312" i="2" s="1"/>
  <c r="AG264" i="2"/>
  <c r="AH264" i="2"/>
  <c r="AK264" i="2"/>
  <c r="CH264" i="2" s="1"/>
  <c r="DT264" i="2" s="1"/>
  <c r="AL264" i="2"/>
  <c r="AM264" i="2" s="1"/>
  <c r="CF378" i="2"/>
  <c r="CF282" i="2"/>
  <c r="DR282" i="2" s="1"/>
  <c r="CJ273" i="2"/>
  <c r="DV273" i="2" s="1"/>
  <c r="DX297" i="2"/>
  <c r="DV375" i="2"/>
  <c r="CW351" i="2"/>
  <c r="DN351" i="2" s="1"/>
  <c r="CX342" i="2"/>
  <c r="BV342" i="2"/>
  <c r="CF339" i="2"/>
  <c r="DR333" i="2"/>
  <c r="CX324" i="2"/>
  <c r="CI297" i="2"/>
  <c r="DU297" i="2" s="1"/>
  <c r="CF381" i="2"/>
  <c r="DR381" i="2" s="1"/>
  <c r="BL369" i="2"/>
  <c r="CJ357" i="2"/>
  <c r="DV357" i="2" s="1"/>
  <c r="CF306" i="2"/>
  <c r="BZ288" i="2"/>
  <c r="CW348" i="2"/>
  <c r="DN348" i="2" s="1"/>
  <c r="CI348" i="2"/>
  <c r="DU348" i="2" s="1"/>
  <c r="CW324" i="2"/>
  <c r="DN324" i="2" s="1"/>
  <c r="CF324" i="2"/>
  <c r="DR324" i="2" s="1"/>
  <c r="CJ306" i="2"/>
  <c r="DV306" i="2" s="1"/>
  <c r="DR363" i="2"/>
  <c r="CF342" i="2"/>
  <c r="DL339" i="2"/>
  <c r="I139" i="3" s="1"/>
  <c r="CX300" i="2"/>
  <c r="AL255" i="2"/>
  <c r="AM255" i="2" s="1"/>
  <c r="AK255" i="2"/>
  <c r="CH255" i="2" s="1"/>
  <c r="DT255" i="2" s="1"/>
  <c r="AG255" i="2"/>
  <c r="CF255" i="2" s="1"/>
  <c r="AH255" i="2"/>
  <c r="AL249" i="2"/>
  <c r="AM249" i="2" s="1"/>
  <c r="AW249" i="2" s="1"/>
  <c r="AG249" i="2"/>
  <c r="CF249" i="2" s="1"/>
  <c r="DR249" i="2" s="1"/>
  <c r="AH249" i="2"/>
  <c r="AK249" i="2"/>
  <c r="AH258" i="2"/>
  <c r="DR252" i="2"/>
  <c r="AG258" i="2"/>
  <c r="DM252" i="2"/>
  <c r="J110" i="3" s="1"/>
  <c r="CI252" i="2"/>
  <c r="BZ249" i="2"/>
  <c r="BR249" i="2"/>
  <c r="AL258" i="2"/>
  <c r="AM258" i="2" s="1"/>
  <c r="DR378" i="2"/>
  <c r="CU366" i="2"/>
  <c r="DB381" i="2"/>
  <c r="DC366" i="2"/>
  <c r="BR360" i="2"/>
  <c r="DA381" i="2"/>
  <c r="CS381" i="2"/>
  <c r="CC381" i="2"/>
  <c r="BU381" i="2"/>
  <c r="BM381" i="2"/>
  <c r="CP378" i="2"/>
  <c r="CH378" i="2"/>
  <c r="DT378" i="2" s="1"/>
  <c r="DC375" i="2"/>
  <c r="CU375" i="2"/>
  <c r="CM375" i="2"/>
  <c r="DX372" i="2"/>
  <c r="DH372" i="2"/>
  <c r="CZ372" i="2"/>
  <c r="CR372" i="2"/>
  <c r="DE369" i="2"/>
  <c r="CO369" i="2"/>
  <c r="BY369" i="2"/>
  <c r="BQ369" i="2"/>
  <c r="DZ366" i="2"/>
  <c r="DR366" i="2"/>
  <c r="DB366" i="2"/>
  <c r="BP366" i="2"/>
  <c r="CZ360" i="2"/>
  <c r="CS366" i="2"/>
  <c r="DA366" i="2"/>
  <c r="BZ369" i="2"/>
  <c r="DA360" i="2"/>
  <c r="DH381" i="2"/>
  <c r="CZ381" i="2"/>
  <c r="CR381" i="2"/>
  <c r="CJ381" i="2"/>
  <c r="DV381" i="2" s="1"/>
  <c r="CB381" i="2"/>
  <c r="BT381" i="2"/>
  <c r="BL381" i="2"/>
  <c r="CG378" i="2"/>
  <c r="DS378" i="2" s="1"/>
  <c r="CD375" i="2"/>
  <c r="BV375" i="2"/>
  <c r="BN375" i="2"/>
  <c r="DG372" i="2"/>
  <c r="CY372" i="2"/>
  <c r="CQ372" i="2"/>
  <c r="CN369" i="2"/>
  <c r="BX369" i="2"/>
  <c r="BP369" i="2"/>
  <c r="CZ366" i="2"/>
  <c r="CQ366" i="2"/>
  <c r="CP363" i="2"/>
  <c r="DF363" i="2"/>
  <c r="CQ363" i="2"/>
  <c r="CY363" i="2"/>
  <c r="DG363" i="2"/>
  <c r="CR363" i="2"/>
  <c r="CX363" i="2" s="1"/>
  <c r="CY360" i="2"/>
  <c r="DR351" i="2"/>
  <c r="DZ351" i="2"/>
  <c r="EA351" i="2"/>
  <c r="EB351" i="2"/>
  <c r="BR351" i="2"/>
  <c r="CP336" i="2"/>
  <c r="DF336" i="2"/>
  <c r="CQ336" i="2"/>
  <c r="CY336" i="2"/>
  <c r="DG336" i="2"/>
  <c r="CR336" i="2"/>
  <c r="CZ336" i="2"/>
  <c r="DH336" i="2"/>
  <c r="CS336" i="2"/>
  <c r="DA336" i="2"/>
  <c r="CN336" i="2"/>
  <c r="DD336" i="2"/>
  <c r="CO336" i="2"/>
  <c r="DE336" i="2"/>
  <c r="CT336" i="2"/>
  <c r="CU336" i="2"/>
  <c r="CV336" i="2"/>
  <c r="DB360" i="2"/>
  <c r="CN345" i="2"/>
  <c r="CV345" i="2"/>
  <c r="DD345" i="2"/>
  <c r="CO345" i="2"/>
  <c r="DE345" i="2"/>
  <c r="CP345" i="2"/>
  <c r="DF345" i="2"/>
  <c r="CQ345" i="2"/>
  <c r="CY345" i="2"/>
  <c r="DG345" i="2"/>
  <c r="CR345" i="2"/>
  <c r="CZ345" i="2"/>
  <c r="DH345" i="2"/>
  <c r="CS345" i="2"/>
  <c r="DA345" i="2"/>
  <c r="BN336" i="2"/>
  <c r="DY315" i="2"/>
  <c r="CS372" i="2"/>
  <c r="BR369" i="2"/>
  <c r="DG381" i="2"/>
  <c r="CY381" i="2"/>
  <c r="CQ381" i="2"/>
  <c r="CI381" i="2"/>
  <c r="DU381" i="2" s="1"/>
  <c r="CA381" i="2"/>
  <c r="BS381" i="2"/>
  <c r="BK381" i="2"/>
  <c r="EB378" i="2"/>
  <c r="DD378" i="2"/>
  <c r="CV378" i="2"/>
  <c r="CN378" i="2"/>
  <c r="BX378" i="2"/>
  <c r="BP378" i="2"/>
  <c r="DA375" i="2"/>
  <c r="CS375" i="2"/>
  <c r="DV372" i="2"/>
  <c r="DF372" i="2"/>
  <c r="CP372" i="2"/>
  <c r="EA369" i="2"/>
  <c r="DC369" i="2"/>
  <c r="CU369" i="2"/>
  <c r="CM369" i="2"/>
  <c r="BW369" i="2"/>
  <c r="BO369" i="2"/>
  <c r="DX366" i="2"/>
  <c r="DH366" i="2"/>
  <c r="CY366" i="2"/>
  <c r="CP366" i="2"/>
  <c r="BX366" i="2"/>
  <c r="EB363" i="2"/>
  <c r="DH363" i="2"/>
  <c r="CV363" i="2"/>
  <c r="CT360" i="2"/>
  <c r="BL357" i="2"/>
  <c r="BT357" i="2"/>
  <c r="CB357" i="2"/>
  <c r="BM357" i="2"/>
  <c r="BU357" i="2"/>
  <c r="CC357" i="2"/>
  <c r="BN357" i="2"/>
  <c r="BV357" i="2"/>
  <c r="CD357" i="2"/>
  <c r="BO357" i="2"/>
  <c r="BW357" i="2"/>
  <c r="BP357" i="2"/>
  <c r="BX357" i="2"/>
  <c r="CH354" i="2"/>
  <c r="DT354" i="2" s="1"/>
  <c r="CJ354" i="2"/>
  <c r="DV354" i="2" s="1"/>
  <c r="DB345" i="2"/>
  <c r="DS336" i="2"/>
  <c r="CH327" i="2"/>
  <c r="DT327" i="2" s="1"/>
  <c r="BR327" i="2"/>
  <c r="CD336" i="2"/>
  <c r="EB336" i="2"/>
  <c r="CN318" i="2"/>
  <c r="CV318" i="2"/>
  <c r="DD318" i="2"/>
  <c r="CO318" i="2"/>
  <c r="DE318" i="2"/>
  <c r="CP318" i="2"/>
  <c r="DF318" i="2"/>
  <c r="CQ318" i="2"/>
  <c r="CY318" i="2"/>
  <c r="DG318" i="2"/>
  <c r="CS318" i="2"/>
  <c r="DA318" i="2"/>
  <c r="CM318" i="2"/>
  <c r="CR318" i="2"/>
  <c r="CT318" i="2"/>
  <c r="CU318" i="2"/>
  <c r="CZ318" i="2"/>
  <c r="DB318" i="2"/>
  <c r="CF345" i="2"/>
  <c r="CH345" i="2"/>
  <c r="DT345" i="2" s="1"/>
  <c r="DF381" i="2"/>
  <c r="CP381" i="2"/>
  <c r="CZ375" i="2"/>
  <c r="DJ375" i="2" s="1"/>
  <c r="CR375" i="2"/>
  <c r="DU372" i="2"/>
  <c r="DE372" i="2"/>
  <c r="CO372" i="2"/>
  <c r="CD369" i="2"/>
  <c r="BV369" i="2"/>
  <c r="BN369" i="2"/>
  <c r="DG366" i="2"/>
  <c r="CO366" i="2"/>
  <c r="DE363" i="2"/>
  <c r="CU363" i="2"/>
  <c r="CS360" i="2"/>
  <c r="CU345" i="2"/>
  <c r="CB345" i="2"/>
  <c r="EA333" i="2"/>
  <c r="EB333" i="2"/>
  <c r="DU333" i="2"/>
  <c r="DV333" i="2"/>
  <c r="DX333" i="2"/>
  <c r="DY333" i="2"/>
  <c r="DZ333" i="2"/>
  <c r="BX333" i="2"/>
  <c r="CT381" i="2"/>
  <c r="DY372" i="2"/>
  <c r="DA372" i="2"/>
  <c r="DE381" i="2"/>
  <c r="CO381" i="2"/>
  <c r="BY381" i="2"/>
  <c r="BQ381" i="2"/>
  <c r="DG375" i="2"/>
  <c r="CY375" i="2"/>
  <c r="CQ375" i="2"/>
  <c r="EB372" i="2"/>
  <c r="DT372" i="2"/>
  <c r="DD372" i="2"/>
  <c r="CV372" i="2"/>
  <c r="CN372" i="2"/>
  <c r="DA369" i="2"/>
  <c r="CS369" i="2"/>
  <c r="CC369" i="2"/>
  <c r="BU369" i="2"/>
  <c r="BM369" i="2"/>
  <c r="DV366" i="2"/>
  <c r="DF366" i="2"/>
  <c r="CN366" i="2"/>
  <c r="CX366" i="2" s="1"/>
  <c r="BM366" i="2"/>
  <c r="BU366" i="2"/>
  <c r="CC366" i="2"/>
  <c r="BN366" i="2"/>
  <c r="BV366" i="2"/>
  <c r="DZ363" i="2"/>
  <c r="DD363" i="2"/>
  <c r="DJ363" i="2" s="1"/>
  <c r="CT363" i="2"/>
  <c r="DS360" i="2"/>
  <c r="EA360" i="2"/>
  <c r="DT360" i="2"/>
  <c r="EB360" i="2"/>
  <c r="DU360" i="2"/>
  <c r="DV360" i="2"/>
  <c r="DH360" i="2"/>
  <c r="BZ357" i="2"/>
  <c r="BK348" i="2"/>
  <c r="BS348" i="2"/>
  <c r="CA348" i="2"/>
  <c r="BL348" i="2"/>
  <c r="BT348" i="2"/>
  <c r="CB348" i="2"/>
  <c r="BM348" i="2"/>
  <c r="BU348" i="2"/>
  <c r="CC348" i="2"/>
  <c r="BN348" i="2"/>
  <c r="BV348" i="2"/>
  <c r="CD348" i="2"/>
  <c r="BO348" i="2"/>
  <c r="BW348" i="2"/>
  <c r="BP348" i="2"/>
  <c r="BX348" i="2"/>
  <c r="CT345" i="2"/>
  <c r="DH318" i="2"/>
  <c r="DD366" i="2"/>
  <c r="CM360" i="2"/>
  <c r="CU360" i="2"/>
  <c r="DC360" i="2"/>
  <c r="CN360" i="2"/>
  <c r="CX360" i="2" s="1"/>
  <c r="CV360" i="2"/>
  <c r="DD360" i="2"/>
  <c r="CO360" i="2"/>
  <c r="DE360" i="2"/>
  <c r="CP360" i="2"/>
  <c r="DF360" i="2"/>
  <c r="CT366" i="2"/>
  <c r="EB381" i="2"/>
  <c r="DD381" i="2"/>
  <c r="CV381" i="2"/>
  <c r="BX381" i="2"/>
  <c r="DA378" i="2"/>
  <c r="CC378" i="2"/>
  <c r="BU378" i="2"/>
  <c r="DF375" i="2"/>
  <c r="EA372" i="2"/>
  <c r="DC372" i="2"/>
  <c r="CU372" i="2"/>
  <c r="BW372" i="2"/>
  <c r="DH369" i="2"/>
  <c r="CZ369" i="2"/>
  <c r="CB369" i="2"/>
  <c r="BT369" i="2"/>
  <c r="DE366" i="2"/>
  <c r="CV366" i="2"/>
  <c r="CM366" i="2"/>
  <c r="CD366" i="2"/>
  <c r="BS366" i="2"/>
  <c r="DY363" i="2"/>
  <c r="DC363" i="2"/>
  <c r="CS363" i="2"/>
  <c r="CH363" i="2"/>
  <c r="DT363" i="2" s="1"/>
  <c r="CJ363" i="2"/>
  <c r="DV363" i="2" s="1"/>
  <c r="CB363" i="2"/>
  <c r="DG360" i="2"/>
  <c r="CQ360" i="2"/>
  <c r="BY357" i="2"/>
  <c r="CB354" i="2"/>
  <c r="CM345" i="2"/>
  <c r="DC318" i="2"/>
  <c r="BK321" i="2"/>
  <c r="BS321" i="2"/>
  <c r="CA321" i="2"/>
  <c r="BL321" i="2"/>
  <c r="BT321" i="2"/>
  <c r="CB321" i="2"/>
  <c r="BM321" i="2"/>
  <c r="BU321" i="2"/>
  <c r="CC321" i="2"/>
  <c r="BN321" i="2"/>
  <c r="BV321" i="2"/>
  <c r="CD321" i="2"/>
  <c r="BP321" i="2"/>
  <c r="BX321" i="2"/>
  <c r="CF318" i="2"/>
  <c r="BM315" i="2"/>
  <c r="BU315" i="2"/>
  <c r="CC315" i="2"/>
  <c r="BL315" i="2"/>
  <c r="BV315" i="2"/>
  <c r="BN315" i="2"/>
  <c r="BW315" i="2"/>
  <c r="BO315" i="2"/>
  <c r="BX315" i="2"/>
  <c r="BP315" i="2"/>
  <c r="BY315" i="2"/>
  <c r="BR315" i="2"/>
  <c r="CA315" i="2"/>
  <c r="DX312" i="2"/>
  <c r="EB312" i="2"/>
  <c r="DY312" i="2"/>
  <c r="DA354" i="2"/>
  <c r="CS354" i="2"/>
  <c r="DX345" i="2"/>
  <c r="CB336" i="2"/>
  <c r="CF321" i="2"/>
  <c r="CD315" i="2"/>
  <c r="DX354" i="2"/>
  <c r="DH354" i="2"/>
  <c r="CZ354" i="2"/>
  <c r="CR354" i="2"/>
  <c r="BY351" i="2"/>
  <c r="BQ351" i="2"/>
  <c r="BM339" i="2"/>
  <c r="BU339" i="2"/>
  <c r="CC339" i="2"/>
  <c r="BN339" i="2"/>
  <c r="BV339" i="2"/>
  <c r="CD339" i="2"/>
  <c r="BO339" i="2"/>
  <c r="BW339" i="2"/>
  <c r="BP339" i="2"/>
  <c r="BX339" i="2"/>
  <c r="CH336" i="2"/>
  <c r="DT336" i="2" s="1"/>
  <c r="CI336" i="2"/>
  <c r="DU336" i="2" s="1"/>
  <c r="CJ336" i="2"/>
  <c r="DZ324" i="2"/>
  <c r="EA324" i="2"/>
  <c r="DT324" i="2"/>
  <c r="EB324" i="2"/>
  <c r="BN324" i="2"/>
  <c r="BV324" i="2"/>
  <c r="CD324" i="2"/>
  <c r="BO324" i="2"/>
  <c r="BW324" i="2"/>
  <c r="BP324" i="2"/>
  <c r="BX324" i="2"/>
  <c r="BQ324" i="2"/>
  <c r="BY324" i="2"/>
  <c r="BK324" i="2"/>
  <c r="BS324" i="2"/>
  <c r="CA324" i="2"/>
  <c r="BZ321" i="2"/>
  <c r="BR318" i="2"/>
  <c r="CB315" i="2"/>
  <c r="CJ312" i="2"/>
  <c r="DV312" i="2" s="1"/>
  <c r="DK312" i="2"/>
  <c r="CF312" i="2"/>
  <c r="CO303" i="2"/>
  <c r="DE303" i="2"/>
  <c r="CP303" i="2"/>
  <c r="DF303" i="2"/>
  <c r="CQ303" i="2"/>
  <c r="CY303" i="2"/>
  <c r="DG303" i="2"/>
  <c r="CR303" i="2"/>
  <c r="CZ303" i="2"/>
  <c r="DH303" i="2"/>
  <c r="CS303" i="2"/>
  <c r="DA303" i="2"/>
  <c r="CN303" i="2"/>
  <c r="CV303" i="2"/>
  <c r="DD303" i="2"/>
  <c r="CM303" i="2"/>
  <c r="CT303" i="2"/>
  <c r="CU303" i="2"/>
  <c r="DB303" i="2"/>
  <c r="DC303" i="2"/>
  <c r="BY360" i="2"/>
  <c r="BQ360" i="2"/>
  <c r="DG354" i="2"/>
  <c r="CY354" i="2"/>
  <c r="CQ354" i="2"/>
  <c r="BX351" i="2"/>
  <c r="BP351" i="2"/>
  <c r="DA348" i="2"/>
  <c r="CS348" i="2"/>
  <c r="DK342" i="2"/>
  <c r="BP342" i="2"/>
  <c r="BX342" i="2"/>
  <c r="BK342" i="2"/>
  <c r="BS342" i="2"/>
  <c r="BY339" i="2"/>
  <c r="BL330" i="2"/>
  <c r="BT330" i="2"/>
  <c r="CB330" i="2"/>
  <c r="BM330" i="2"/>
  <c r="BU330" i="2"/>
  <c r="CC330" i="2"/>
  <c r="BN330" i="2"/>
  <c r="BV330" i="2"/>
  <c r="CD330" i="2"/>
  <c r="BO330" i="2"/>
  <c r="BW330" i="2"/>
  <c r="BQ330" i="2"/>
  <c r="BY330" i="2"/>
  <c r="CB324" i="2"/>
  <c r="BY321" i="2"/>
  <c r="BZ315" i="2"/>
  <c r="CF303" i="2"/>
  <c r="DY282" i="2"/>
  <c r="BX360" i="2"/>
  <c r="BP360" i="2"/>
  <c r="DA357" i="2"/>
  <c r="CS357" i="2"/>
  <c r="DF354" i="2"/>
  <c r="DI354" i="2" s="1"/>
  <c r="DO354" i="2" s="1"/>
  <c r="CP354" i="2"/>
  <c r="BW351" i="2"/>
  <c r="BO351" i="2"/>
  <c r="DH348" i="2"/>
  <c r="DI348" i="2" s="1"/>
  <c r="DO348" i="2" s="1"/>
  <c r="CZ348" i="2"/>
  <c r="CR348" i="2"/>
  <c r="CJ348" i="2"/>
  <c r="DV348" i="2" s="1"/>
  <c r="BY345" i="2"/>
  <c r="BQ345" i="2"/>
  <c r="DR342" i="2"/>
  <c r="CC342" i="2"/>
  <c r="BT342" i="2"/>
  <c r="BT339" i="2"/>
  <c r="CM333" i="2"/>
  <c r="CU333" i="2"/>
  <c r="DC333" i="2"/>
  <c r="CN333" i="2"/>
  <c r="CV333" i="2"/>
  <c r="DD333" i="2"/>
  <c r="CO333" i="2"/>
  <c r="DE333" i="2"/>
  <c r="CP333" i="2"/>
  <c r="DF333" i="2"/>
  <c r="CR333" i="2"/>
  <c r="CZ333" i="2"/>
  <c r="DH333" i="2"/>
  <c r="BR333" i="2"/>
  <c r="BZ324" i="2"/>
  <c r="BW321" i="2"/>
  <c r="DK318" i="2"/>
  <c r="BX318" i="2"/>
  <c r="DY318" i="2"/>
  <c r="CS315" i="2"/>
  <c r="DA315" i="2"/>
  <c r="CN315" i="2"/>
  <c r="CX315" i="2" s="1"/>
  <c r="DF315" i="2"/>
  <c r="CO315" i="2"/>
  <c r="DG315" i="2"/>
  <c r="CP315" i="2"/>
  <c r="CY315" i="2"/>
  <c r="DH315" i="2"/>
  <c r="CQ315" i="2"/>
  <c r="CZ315" i="2"/>
  <c r="DJ315" i="2" s="1"/>
  <c r="CT315" i="2"/>
  <c r="DC315" i="2"/>
  <c r="BT315" i="2"/>
  <c r="BW360" i="2"/>
  <c r="DH357" i="2"/>
  <c r="CZ357" i="2"/>
  <c r="DE354" i="2"/>
  <c r="BY354" i="2"/>
  <c r="CD351" i="2"/>
  <c r="BV351" i="2"/>
  <c r="DG348" i="2"/>
  <c r="CY348" i="2"/>
  <c r="EB345" i="2"/>
  <c r="BX345" i="2"/>
  <c r="DA342" i="2"/>
  <c r="CB342" i="2"/>
  <c r="BR342" i="2"/>
  <c r="BS339" i="2"/>
  <c r="DG333" i="2"/>
  <c r="BZ330" i="2"/>
  <c r="DX327" i="2"/>
  <c r="DZ327" i="2"/>
  <c r="BU324" i="2"/>
  <c r="BR321" i="2"/>
  <c r="DE315" i="2"/>
  <c r="BS315" i="2"/>
  <c r="EA312" i="2"/>
  <c r="CA309" i="2"/>
  <c r="CH279" i="2"/>
  <c r="DT279" i="2" s="1"/>
  <c r="CI279" i="2"/>
  <c r="DU279" i="2" s="1"/>
  <c r="DK279" i="2"/>
  <c r="EA309" i="2"/>
  <c r="EB309" i="2"/>
  <c r="DZ309" i="2"/>
  <c r="BO309" i="2"/>
  <c r="BW309" i="2"/>
  <c r="BP309" i="2"/>
  <c r="BX309" i="2"/>
  <c r="BQ309" i="2"/>
  <c r="BY309" i="2"/>
  <c r="BN309" i="2"/>
  <c r="BV309" i="2"/>
  <c r="CD309" i="2"/>
  <c r="EA294" i="2"/>
  <c r="CN285" i="2"/>
  <c r="CV285" i="2"/>
  <c r="DD285" i="2"/>
  <c r="DJ285" i="2" s="1"/>
  <c r="CO285" i="2"/>
  <c r="DE285" i="2"/>
  <c r="CP285" i="2"/>
  <c r="DF285" i="2"/>
  <c r="CR285" i="2"/>
  <c r="DC285" i="2"/>
  <c r="CS285" i="2"/>
  <c r="DG285" i="2"/>
  <c r="CT285" i="2"/>
  <c r="DH285" i="2"/>
  <c r="CU285" i="2"/>
  <c r="CY285" i="2"/>
  <c r="CQ285" i="2"/>
  <c r="DB285" i="2"/>
  <c r="CO252" i="2"/>
  <c r="DE252" i="2"/>
  <c r="CP252" i="2"/>
  <c r="DF252" i="2"/>
  <c r="CQ252" i="2"/>
  <c r="CY252" i="2"/>
  <c r="DG252" i="2"/>
  <c r="CM252" i="2"/>
  <c r="CU252" i="2"/>
  <c r="DC252" i="2"/>
  <c r="CN252" i="2"/>
  <c r="DD252" i="2"/>
  <c r="CR252" i="2"/>
  <c r="DH252" i="2"/>
  <c r="CS252" i="2"/>
  <c r="CT252" i="2"/>
  <c r="CV252" i="2"/>
  <c r="CZ252" i="2"/>
  <c r="DB252" i="2"/>
  <c r="DD339" i="2"/>
  <c r="CV339" i="2"/>
  <c r="CN339" i="2"/>
  <c r="CX339" i="2" s="1"/>
  <c r="BM336" i="2"/>
  <c r="CH333" i="2"/>
  <c r="DT333" i="2" s="1"/>
  <c r="EA330" i="2"/>
  <c r="DC330" i="2"/>
  <c r="CU330" i="2"/>
  <c r="CM330" i="2"/>
  <c r="DH327" i="2"/>
  <c r="CZ327" i="2"/>
  <c r="CR327" i="2"/>
  <c r="CB327" i="2"/>
  <c r="BT327" i="2"/>
  <c r="BL327" i="2"/>
  <c r="DZ321" i="2"/>
  <c r="BP318" i="2"/>
  <c r="CH315" i="2"/>
  <c r="DT315" i="2" s="1"/>
  <c r="CO312" i="2"/>
  <c r="BU309" i="2"/>
  <c r="BR306" i="2"/>
  <c r="DX336" i="2"/>
  <c r="DZ330" i="2"/>
  <c r="DG327" i="2"/>
  <c r="CY327" i="2"/>
  <c r="CQ327" i="2"/>
  <c r="CA327" i="2"/>
  <c r="BS327" i="2"/>
  <c r="BK327" i="2"/>
  <c r="CS321" i="2"/>
  <c r="DV318" i="2"/>
  <c r="CY312" i="2"/>
  <c r="BT309" i="2"/>
  <c r="DF327" i="2"/>
  <c r="CP327" i="2"/>
  <c r="BS309" i="2"/>
  <c r="BL306" i="2"/>
  <c r="BT306" i="2"/>
  <c r="CB306" i="2"/>
  <c r="BM306" i="2"/>
  <c r="BU306" i="2"/>
  <c r="CC306" i="2"/>
  <c r="BN306" i="2"/>
  <c r="BV306" i="2"/>
  <c r="CD306" i="2"/>
  <c r="BO306" i="2"/>
  <c r="BW306" i="2"/>
  <c r="BP306" i="2"/>
  <c r="BX306" i="2"/>
  <c r="BK306" i="2"/>
  <c r="BS306" i="2"/>
  <c r="CA306" i="2"/>
  <c r="CB297" i="2"/>
  <c r="EA297" i="2"/>
  <c r="DA339" i="2"/>
  <c r="DH330" i="2"/>
  <c r="DI330" i="2" s="1"/>
  <c r="DO330" i="2" s="1"/>
  <c r="CZ330" i="2"/>
  <c r="DE327" i="2"/>
  <c r="BY327" i="2"/>
  <c r="EB318" i="2"/>
  <c r="CP312" i="2"/>
  <c r="DF312" i="2"/>
  <c r="CR312" i="2"/>
  <c r="CX312" i="2" s="1"/>
  <c r="CZ312" i="2"/>
  <c r="DJ312" i="2" s="1"/>
  <c r="DH312" i="2"/>
  <c r="DY309" i="2"/>
  <c r="BR309" i="2"/>
  <c r="EB306" i="2"/>
  <c r="CB303" i="2"/>
  <c r="DR297" i="2"/>
  <c r="CH294" i="2"/>
  <c r="DT294" i="2" s="1"/>
  <c r="CJ294" i="2"/>
  <c r="DV294" i="2" s="1"/>
  <c r="CF294" i="2"/>
  <c r="BR285" i="2"/>
  <c r="BK270" i="2"/>
  <c r="BS270" i="2"/>
  <c r="CA270" i="2"/>
  <c r="BU270" i="2"/>
  <c r="CC270" i="2"/>
  <c r="BQ270" i="2"/>
  <c r="BY270" i="2"/>
  <c r="BZ270" i="2"/>
  <c r="BO270" i="2"/>
  <c r="CB270" i="2"/>
  <c r="BP270" i="2"/>
  <c r="CD270" i="2"/>
  <c r="BV270" i="2"/>
  <c r="BX270" i="2"/>
  <c r="BW270" i="2"/>
  <c r="EB303" i="2"/>
  <c r="CC300" i="2"/>
  <c r="BU300" i="2"/>
  <c r="DF297" i="2"/>
  <c r="CP297" i="2"/>
  <c r="CW297" i="2" s="1"/>
  <c r="CH297" i="2"/>
  <c r="DT297" i="2" s="1"/>
  <c r="BZ297" i="2"/>
  <c r="DB294" i="2"/>
  <c r="BV291" i="2"/>
  <c r="CD291" i="2"/>
  <c r="BO291" i="2"/>
  <c r="BW291" i="2"/>
  <c r="BP291" i="2"/>
  <c r="BX291" i="2"/>
  <c r="DC288" i="2"/>
  <c r="CD288" i="2"/>
  <c r="DR255" i="2"/>
  <c r="DZ291" i="2"/>
  <c r="EA291" i="2"/>
  <c r="DT291" i="2"/>
  <c r="EB291" i="2"/>
  <c r="CQ288" i="2"/>
  <c r="CY288" i="2"/>
  <c r="DG288" i="2"/>
  <c r="CR288" i="2"/>
  <c r="CX288" i="2" s="1"/>
  <c r="CZ288" i="2"/>
  <c r="DH288" i="2"/>
  <c r="CS288" i="2"/>
  <c r="DA288" i="2"/>
  <c r="BK288" i="2"/>
  <c r="BS288" i="2"/>
  <c r="CA288" i="2"/>
  <c r="BL288" i="2"/>
  <c r="BT288" i="2"/>
  <c r="CB288" i="2"/>
  <c r="BU288" i="2"/>
  <c r="CC288" i="2"/>
  <c r="CQ270" i="2"/>
  <c r="CY270" i="2"/>
  <c r="DG270" i="2"/>
  <c r="CO270" i="2"/>
  <c r="DE270" i="2"/>
  <c r="CM270" i="2"/>
  <c r="CN270" i="2"/>
  <c r="CZ270" i="2"/>
  <c r="CP270" i="2"/>
  <c r="DA270" i="2"/>
  <c r="CR270" i="2"/>
  <c r="DB270" i="2"/>
  <c r="CS270" i="2"/>
  <c r="DC270" i="2"/>
  <c r="CT270" i="2"/>
  <c r="DD270" i="2"/>
  <c r="CS264" i="2"/>
  <c r="DA264" i="2"/>
  <c r="CM264" i="2"/>
  <c r="CU264" i="2"/>
  <c r="DC264" i="2"/>
  <c r="CQ264" i="2"/>
  <c r="CY264" i="2"/>
  <c r="DG264" i="2"/>
  <c r="CN264" i="2"/>
  <c r="CZ264" i="2"/>
  <c r="CO264" i="2"/>
  <c r="DB264" i="2"/>
  <c r="CP264" i="2"/>
  <c r="DD264" i="2"/>
  <c r="CR264" i="2"/>
  <c r="DE264" i="2"/>
  <c r="CT264" i="2"/>
  <c r="DF264" i="2"/>
  <c r="CV264" i="2"/>
  <c r="DH264" i="2"/>
  <c r="DX303" i="2"/>
  <c r="BY300" i="2"/>
  <c r="CP294" i="2"/>
  <c r="DF294" i="2"/>
  <c r="CQ294" i="2"/>
  <c r="CY294" i="2"/>
  <c r="DG294" i="2"/>
  <c r="CV288" i="2"/>
  <c r="BW288" i="2"/>
  <c r="BZ279" i="2"/>
  <c r="DZ279" i="2"/>
  <c r="DE309" i="2"/>
  <c r="CO309" i="2"/>
  <c r="DR306" i="2"/>
  <c r="EB300" i="2"/>
  <c r="BX300" i="2"/>
  <c r="DA297" i="2"/>
  <c r="CS297" i="2"/>
  <c r="DE294" i="2"/>
  <c r="CU294" i="2"/>
  <c r="CA291" i="2"/>
  <c r="BM291" i="2"/>
  <c r="DF288" i="2"/>
  <c r="DI288" i="2" s="1"/>
  <c r="DO288" i="2" s="1"/>
  <c r="CU288" i="2"/>
  <c r="BV288" i="2"/>
  <c r="DT282" i="2"/>
  <c r="DD309" i="2"/>
  <c r="CV309" i="2"/>
  <c r="CN309" i="2"/>
  <c r="DA306" i="2"/>
  <c r="CS306" i="2"/>
  <c r="EA300" i="2"/>
  <c r="BW300" i="2"/>
  <c r="DH297" i="2"/>
  <c r="CZ297" i="2"/>
  <c r="CR297" i="2"/>
  <c r="BV297" i="2"/>
  <c r="DZ294" i="2"/>
  <c r="DD294" i="2"/>
  <c r="CT294" i="2"/>
  <c r="DY291" i="2"/>
  <c r="BZ291" i="2"/>
  <c r="BL291" i="2"/>
  <c r="DE288" i="2"/>
  <c r="CT288" i="2"/>
  <c r="BR288" i="2"/>
  <c r="CH285" i="2"/>
  <c r="DT285" i="2" s="1"/>
  <c r="BZ276" i="2"/>
  <c r="DX270" i="2"/>
  <c r="DY270" i="2"/>
  <c r="DZ270" i="2"/>
  <c r="DC309" i="2"/>
  <c r="CU309" i="2"/>
  <c r="DH306" i="2"/>
  <c r="CZ306" i="2"/>
  <c r="DJ306" i="2" s="1"/>
  <c r="BY303" i="2"/>
  <c r="DZ300" i="2"/>
  <c r="CD300" i="2"/>
  <c r="BV300" i="2"/>
  <c r="DG297" i="2"/>
  <c r="CY297" i="2"/>
  <c r="CA297" i="2"/>
  <c r="BR297" i="2"/>
  <c r="DY294" i="2"/>
  <c r="DC294" i="2"/>
  <c r="CS294" i="2"/>
  <c r="DX291" i="2"/>
  <c r="BY291" i="2"/>
  <c r="BK291" i="2"/>
  <c r="DD288" i="2"/>
  <c r="CP288" i="2"/>
  <c r="CI288" i="2"/>
  <c r="DU288" i="2" s="1"/>
  <c r="CJ288" i="2"/>
  <c r="DV288" i="2" s="1"/>
  <c r="BQ288" i="2"/>
  <c r="EB285" i="2"/>
  <c r="DU276" i="2"/>
  <c r="DH270" i="2"/>
  <c r="BN273" i="2"/>
  <c r="BV273" i="2"/>
  <c r="CD273" i="2"/>
  <c r="BL273" i="2"/>
  <c r="BT273" i="2"/>
  <c r="CB273" i="2"/>
  <c r="BU264" i="2"/>
  <c r="CC264" i="2"/>
  <c r="BO264" i="2"/>
  <c r="BW264" i="2"/>
  <c r="BK264" i="2"/>
  <c r="BS264" i="2"/>
  <c r="CA264" i="2"/>
  <c r="CP261" i="2"/>
  <c r="DF261" i="2"/>
  <c r="CR261" i="2"/>
  <c r="CZ261" i="2"/>
  <c r="DH261" i="2"/>
  <c r="CN261" i="2"/>
  <c r="CV261" i="2"/>
  <c r="DD261" i="2"/>
  <c r="DB279" i="2"/>
  <c r="CT279" i="2"/>
  <c r="CW279" i="2" s="1"/>
  <c r="DN279" i="2" s="1"/>
  <c r="EA276" i="2"/>
  <c r="DZ273" i="2"/>
  <c r="DX273" i="2"/>
  <c r="BS273" i="2"/>
  <c r="BP267" i="2"/>
  <c r="BV264" i="2"/>
  <c r="DF258" i="2"/>
  <c r="BX282" i="2"/>
  <c r="BP282" i="2"/>
  <c r="DY279" i="2"/>
  <c r="DA279" i="2"/>
  <c r="CS279" i="2"/>
  <c r="DY276" i="2"/>
  <c r="CO276" i="2"/>
  <c r="DE276" i="2"/>
  <c r="CM276" i="2"/>
  <c r="CU276" i="2"/>
  <c r="DC276" i="2"/>
  <c r="BQ276" i="2"/>
  <c r="BY276" i="2"/>
  <c r="BO276" i="2"/>
  <c r="BW276" i="2"/>
  <c r="EA273" i="2"/>
  <c r="CC273" i="2"/>
  <c r="BR273" i="2"/>
  <c r="CU261" i="2"/>
  <c r="CM258" i="2"/>
  <c r="CU258" i="2"/>
  <c r="DC258" i="2"/>
  <c r="CN258" i="2"/>
  <c r="CX258" i="2" s="1"/>
  <c r="CV258" i="2"/>
  <c r="DD258" i="2"/>
  <c r="CO258" i="2"/>
  <c r="DE258" i="2"/>
  <c r="CS258" i="2"/>
  <c r="DA258" i="2"/>
  <c r="DD291" i="2"/>
  <c r="CV291" i="2"/>
  <c r="CN291" i="2"/>
  <c r="EA282" i="2"/>
  <c r="BW282" i="2"/>
  <c r="BO282" i="2"/>
  <c r="DX279" i="2"/>
  <c r="DH279" i="2"/>
  <c r="CZ279" i="2"/>
  <c r="DJ279" i="2" s="1"/>
  <c r="CR279" i="2"/>
  <c r="CX279" i="2" s="1"/>
  <c r="DX276" i="2"/>
  <c r="DG276" i="2"/>
  <c r="CV276" i="2"/>
  <c r="CC276" i="2"/>
  <c r="BS276" i="2"/>
  <c r="DY273" i="2"/>
  <c r="CA273" i="2"/>
  <c r="BQ273" i="2"/>
  <c r="DK270" i="2"/>
  <c r="EB267" i="2"/>
  <c r="DZ267" i="2"/>
  <c r="CF267" i="2"/>
  <c r="CH267" i="2"/>
  <c r="DT267" i="2" s="1"/>
  <c r="DG261" i="2"/>
  <c r="CT261" i="2"/>
  <c r="CZ258" i="2"/>
  <c r="BX255" i="2"/>
  <c r="DT252" i="2"/>
  <c r="DC291" i="2"/>
  <c r="CU291" i="2"/>
  <c r="DZ282" i="2"/>
  <c r="CD282" i="2"/>
  <c r="BV282" i="2"/>
  <c r="DG279" i="2"/>
  <c r="CY279" i="2"/>
  <c r="CQ279" i="2"/>
  <c r="DF276" i="2"/>
  <c r="CT276" i="2"/>
  <c r="CB276" i="2"/>
  <c r="BZ273" i="2"/>
  <c r="BP273" i="2"/>
  <c r="CD264" i="2"/>
  <c r="BQ264" i="2"/>
  <c r="DE261" i="2"/>
  <c r="CS261" i="2"/>
  <c r="CH261" i="2"/>
  <c r="DT261" i="2" s="1"/>
  <c r="CF261" i="2"/>
  <c r="DR261" i="2" s="1"/>
  <c r="CY258" i="2"/>
  <c r="BO258" i="2"/>
  <c r="BW258" i="2"/>
  <c r="BP258" i="2"/>
  <c r="BX258" i="2"/>
  <c r="BQ258" i="2"/>
  <c r="BY258" i="2"/>
  <c r="BU258" i="2"/>
  <c r="CC258" i="2"/>
  <c r="CC282" i="2"/>
  <c r="BU282" i="2"/>
  <c r="DF279" i="2"/>
  <c r="CO279" i="2"/>
  <c r="DD276" i="2"/>
  <c r="DJ276" i="2" s="1"/>
  <c r="CS276" i="2"/>
  <c r="CA276" i="2"/>
  <c r="BP276" i="2"/>
  <c r="CI273" i="2"/>
  <c r="DU273" i="2" s="1"/>
  <c r="BY273" i="2"/>
  <c r="BO273" i="2"/>
  <c r="CB264" i="2"/>
  <c r="BP264" i="2"/>
  <c r="DX261" i="2"/>
  <c r="EB261" i="2"/>
  <c r="DC261" i="2"/>
  <c r="CQ261" i="2"/>
  <c r="BV258" i="2"/>
  <c r="DK255" i="2"/>
  <c r="DS252" i="2"/>
  <c r="EA252" i="2"/>
  <c r="EC252" i="2" s="1"/>
  <c r="BR252" i="2"/>
  <c r="CC249" i="2"/>
  <c r="BU249" i="2"/>
  <c r="DH273" i="2"/>
  <c r="CZ273" i="2"/>
  <c r="DJ273" i="2" s="1"/>
  <c r="CD267" i="2"/>
  <c r="BV267" i="2"/>
  <c r="DF255" i="2"/>
  <c r="CP255" i="2"/>
  <c r="BW252" i="2"/>
  <c r="BO252" i="2"/>
  <c r="DX249" i="2"/>
  <c r="DH249" i="2"/>
  <c r="CZ249" i="2"/>
  <c r="CR249" i="2"/>
  <c r="CB249" i="2"/>
  <c r="BL249" i="2"/>
  <c r="DG249" i="2"/>
  <c r="CY249" i="2"/>
  <c r="CQ249" i="2"/>
  <c r="CA249" i="2"/>
  <c r="BS249" i="2"/>
  <c r="BK249" i="2"/>
  <c r="DE249" i="2"/>
  <c r="CO249" i="2"/>
  <c r="BY249" i="2"/>
  <c r="BQ249" i="2"/>
  <c r="CA252" i="2"/>
  <c r="BS252" i="2"/>
  <c r="EB249" i="2"/>
  <c r="DD249" i="2"/>
  <c r="CV249" i="2"/>
  <c r="CN249" i="2"/>
  <c r="BX249" i="2"/>
  <c r="BP249" i="2"/>
  <c r="DA255" i="2"/>
  <c r="CS255" i="2"/>
  <c r="EA249" i="2"/>
  <c r="DC249" i="2"/>
  <c r="CU249" i="2"/>
  <c r="BW249" i="2"/>
  <c r="BO249" i="2"/>
  <c r="BX267" i="2"/>
  <c r="EA258" i="2"/>
  <c r="DH255" i="2"/>
  <c r="CZ255" i="2"/>
  <c r="DJ255" i="2" s="1"/>
  <c r="DZ249" i="2"/>
  <c r="CD249" i="2"/>
  <c r="BV249" i="2"/>
  <c r="AC262" i="2"/>
  <c r="AN261" i="2" s="1"/>
  <c r="AC195" i="2"/>
  <c r="AC245" i="2"/>
  <c r="AO198" i="2"/>
  <c r="AY198" i="2" s="1"/>
  <c r="BT198" i="2" s="1"/>
  <c r="AC239" i="2"/>
  <c r="AC213" i="2"/>
  <c r="AX198" i="2"/>
  <c r="BS198" i="2" s="1"/>
  <c r="AC223" i="2"/>
  <c r="DY234" i="2"/>
  <c r="AC247" i="2"/>
  <c r="AC198" i="2"/>
  <c r="AC169" i="2"/>
  <c r="AC219" i="2"/>
  <c r="AC229" i="2"/>
  <c r="DZ240" i="2"/>
  <c r="EB243" i="2"/>
  <c r="EB228" i="2"/>
  <c r="EB231" i="2"/>
  <c r="AO204" i="2"/>
  <c r="AY204" i="2" s="1"/>
  <c r="BT204" i="2" s="1"/>
  <c r="AJ204" i="2"/>
  <c r="AT204" i="2" s="1"/>
  <c r="BO204" i="2" s="1"/>
  <c r="AC179" i="2"/>
  <c r="AJ207" i="2"/>
  <c r="AT207" i="2" s="1"/>
  <c r="BO207" i="2" s="1"/>
  <c r="AC237" i="2"/>
  <c r="AG219" i="2"/>
  <c r="AQ219" i="2" s="1"/>
  <c r="BL219" i="2" s="1"/>
  <c r="AO228" i="2"/>
  <c r="EB234" i="2"/>
  <c r="CH189" i="2"/>
  <c r="DT189" i="2" s="1"/>
  <c r="CH192" i="2"/>
  <c r="DT192" i="2" s="1"/>
  <c r="CH198" i="2"/>
  <c r="DT198" i="2" s="1"/>
  <c r="AC209" i="2"/>
  <c r="AC221" i="2"/>
  <c r="CB186" i="2"/>
  <c r="BZ171" i="2"/>
  <c r="BW222" i="2"/>
  <c r="AC170" i="2"/>
  <c r="AJ180" i="2"/>
  <c r="AT180" i="2" s="1"/>
  <c r="BO180" i="2" s="1"/>
  <c r="DG195" i="2"/>
  <c r="AC204" i="2"/>
  <c r="BZ204" i="2"/>
  <c r="AH219" i="2"/>
  <c r="AR219" i="2" s="1"/>
  <c r="BM219" i="2" s="1"/>
  <c r="AC228" i="2"/>
  <c r="AC231" i="2"/>
  <c r="CD171" i="2"/>
  <c r="BV222" i="2"/>
  <c r="BZ240" i="2"/>
  <c r="EA234" i="2"/>
  <c r="AC218" i="2"/>
  <c r="AO240" i="2"/>
  <c r="BI240" i="2" s="1"/>
  <c r="AO168" i="2"/>
  <c r="AJ240" i="2"/>
  <c r="AF168" i="2"/>
  <c r="AP168" i="2" s="1"/>
  <c r="BK168" i="2" s="1"/>
  <c r="AO171" i="2"/>
  <c r="AO174" i="2"/>
  <c r="AF174" i="2"/>
  <c r="AP174" i="2" s="1"/>
  <c r="BK174" i="2" s="1"/>
  <c r="AJ177" i="2"/>
  <c r="AT177" i="2" s="1"/>
  <c r="BO177" i="2" s="1"/>
  <c r="CB222" i="2"/>
  <c r="CN195" i="2"/>
  <c r="AH198" i="2"/>
  <c r="CV195" i="2"/>
  <c r="AH204" i="2"/>
  <c r="CY195" i="2"/>
  <c r="CY168" i="2"/>
  <c r="CS168" i="2"/>
  <c r="CN189" i="2"/>
  <c r="CR168" i="2"/>
  <c r="BL186" i="2"/>
  <c r="AL159" i="2"/>
  <c r="AV159" i="2" s="1"/>
  <c r="BQ159" i="2" s="1"/>
  <c r="AF189" i="2"/>
  <c r="AP189" i="2" s="1"/>
  <c r="BK189" i="2" s="1"/>
  <c r="AO216" i="2"/>
  <c r="DG168" i="2"/>
  <c r="AC173" i="2"/>
  <c r="BZ174" i="2"/>
  <c r="AC181" i="2"/>
  <c r="AC185" i="2"/>
  <c r="AC194" i="2"/>
  <c r="AC197" i="2"/>
  <c r="AO207" i="2"/>
  <c r="AL219" i="2"/>
  <c r="AC232" i="2"/>
  <c r="CA234" i="2"/>
  <c r="EB207" i="2"/>
  <c r="DZ228" i="2"/>
  <c r="BY159" i="2"/>
  <c r="AF162" i="2"/>
  <c r="AP162" i="2" s="1"/>
  <c r="BK162" i="2" s="1"/>
  <c r="AL189" i="2"/>
  <c r="CH195" i="2"/>
  <c r="DT195" i="2" s="1"/>
  <c r="AH201" i="2"/>
  <c r="CD201" i="2"/>
  <c r="CH228" i="2"/>
  <c r="DT228" i="2" s="1"/>
  <c r="AH231" i="2"/>
  <c r="AC246" i="2"/>
  <c r="AH189" i="2"/>
  <c r="AL201" i="2"/>
  <c r="BW189" i="2"/>
  <c r="AL231" i="2"/>
  <c r="AJ183" i="2"/>
  <c r="AT183" i="2" s="1"/>
  <c r="BO183" i="2" s="1"/>
  <c r="AO159" i="2"/>
  <c r="CT168" i="2"/>
  <c r="AC172" i="2"/>
  <c r="AO189" i="2"/>
  <c r="AC193" i="2"/>
  <c r="BZ195" i="2"/>
  <c r="AC207" i="2"/>
  <c r="DF210" i="2"/>
  <c r="AC222" i="2"/>
  <c r="BX228" i="2"/>
  <c r="DF240" i="2"/>
  <c r="AC248" i="2"/>
  <c r="AJ246" i="2"/>
  <c r="AN246" i="2"/>
  <c r="AN243" i="2"/>
  <c r="AO243" i="2" s="1"/>
  <c r="AJ243" i="2"/>
  <c r="AX243" i="2"/>
  <c r="AH243" i="2"/>
  <c r="BB243" i="2" s="1"/>
  <c r="BW243" i="2" s="1"/>
  <c r="AK225" i="2"/>
  <c r="AH225" i="2"/>
  <c r="AG225" i="2"/>
  <c r="AK222" i="2"/>
  <c r="AG222" i="2"/>
  <c r="AQ222" i="2" s="1"/>
  <c r="BL222" i="2" s="1"/>
  <c r="AH222" i="2"/>
  <c r="BO168" i="2"/>
  <c r="EA177" i="2"/>
  <c r="AH186" i="2"/>
  <c r="BV189" i="2"/>
  <c r="CD189" i="2"/>
  <c r="AH195" i="2"/>
  <c r="BV198" i="2"/>
  <c r="DA222" i="2"/>
  <c r="AL228" i="2"/>
  <c r="DZ231" i="2"/>
  <c r="AC238" i="2"/>
  <c r="AC242" i="2"/>
  <c r="AC243" i="2"/>
  <c r="AL174" i="2"/>
  <c r="BK171" i="2"/>
  <c r="AL186" i="2"/>
  <c r="AH192" i="2"/>
  <c r="AL195" i="2"/>
  <c r="AH210" i="2"/>
  <c r="AL222" i="2"/>
  <c r="CQ159" i="2"/>
  <c r="AH162" i="2"/>
  <c r="AH180" i="2"/>
  <c r="AL183" i="2"/>
  <c r="BU189" i="2"/>
  <c r="BU192" i="2"/>
  <c r="DZ222" i="2"/>
  <c r="AH228" i="2"/>
  <c r="CT228" i="2"/>
  <c r="EA243" i="2"/>
  <c r="BW171" i="2"/>
  <c r="AF159" i="2"/>
  <c r="AP159" i="2" s="1"/>
  <c r="BK159" i="2" s="1"/>
  <c r="BO159" i="2"/>
  <c r="AL162" i="2"/>
  <c r="AC164" i="2"/>
  <c r="BS168" i="2"/>
  <c r="CA168" i="2"/>
  <c r="DA168" i="2"/>
  <c r="AJ171" i="2"/>
  <c r="AT171" i="2" s="1"/>
  <c r="BO171" i="2" s="1"/>
  <c r="AL180" i="2"/>
  <c r="BO192" i="2"/>
  <c r="BU195" i="2"/>
  <c r="DH195" i="2"/>
  <c r="AJ198" i="2"/>
  <c r="AT198" i="2" s="1"/>
  <c r="BO198" i="2" s="1"/>
  <c r="AC200" i="2"/>
  <c r="CA204" i="2"/>
  <c r="AH207" i="2"/>
  <c r="AC210" i="2"/>
  <c r="AO213" i="2"/>
  <c r="CC222" i="2"/>
  <c r="AC226" i="2"/>
  <c r="CU228" i="2"/>
  <c r="BX231" i="2"/>
  <c r="AC233" i="2"/>
  <c r="AC234" i="2"/>
  <c r="AC236" i="2"/>
  <c r="BZ237" i="2"/>
  <c r="DH159" i="2"/>
  <c r="BV159" i="2"/>
  <c r="CA171" i="2"/>
  <c r="BY174" i="2"/>
  <c r="CA177" i="2"/>
  <c r="BZ183" i="2"/>
  <c r="AO186" i="2"/>
  <c r="AO195" i="2"/>
  <c r="AO201" i="2"/>
  <c r="AL207" i="2"/>
  <c r="AC214" i="2"/>
  <c r="BZ216" i="2"/>
  <c r="BW219" i="2"/>
  <c r="AO222" i="2"/>
  <c r="DF228" i="2"/>
  <c r="AO234" i="2"/>
  <c r="BI234" i="2" s="1"/>
  <c r="CD234" i="2" s="1"/>
  <c r="AO237" i="2"/>
  <c r="BI237" i="2" s="1"/>
  <c r="BX171" i="2"/>
  <c r="AH183" i="2"/>
  <c r="CM168" i="2"/>
  <c r="BW174" i="2"/>
  <c r="AO183" i="2"/>
  <c r="AF186" i="2"/>
  <c r="AP186" i="2" s="1"/>
  <c r="BK186" i="2" s="1"/>
  <c r="AO192" i="2"/>
  <c r="AF195" i="2"/>
  <c r="AP195" i="2" s="1"/>
  <c r="BK195" i="2" s="1"/>
  <c r="AJ201" i="2"/>
  <c r="AT201" i="2" s="1"/>
  <c r="BO201" i="2" s="1"/>
  <c r="BZ207" i="2"/>
  <c r="AO210" i="2"/>
  <c r="AL225" i="2"/>
  <c r="AO231" i="2"/>
  <c r="AJ234" i="2"/>
  <c r="AJ237" i="2"/>
  <c r="AH174" i="2"/>
  <c r="EB177" i="2"/>
  <c r="BW168" i="2"/>
  <c r="BS159" i="2"/>
  <c r="AO165" i="2"/>
  <c r="BS171" i="2"/>
  <c r="CB159" i="2"/>
  <c r="CD159" i="2"/>
  <c r="AF165" i="2"/>
  <c r="AP165" i="2" s="1"/>
  <c r="BK165" i="2" s="1"/>
  <c r="AO177" i="2"/>
  <c r="AO162" i="2"/>
  <c r="CO168" i="2"/>
  <c r="BU171" i="2"/>
  <c r="CC171" i="2"/>
  <c r="EA171" i="2"/>
  <c r="AO180" i="2"/>
  <c r="CM189" i="2"/>
  <c r="CM195" i="2"/>
  <c r="AL198" i="2"/>
  <c r="AL204" i="2"/>
  <c r="AH213" i="2"/>
  <c r="AC215" i="2"/>
  <c r="AC216" i="2"/>
  <c r="CH219" i="2"/>
  <c r="DT219" i="2" s="1"/>
  <c r="BS219" i="2"/>
  <c r="CA219" i="2"/>
  <c r="AC227" i="2"/>
  <c r="AJ231" i="2"/>
  <c r="AT231" i="2" s="1"/>
  <c r="BO231" i="2" s="1"/>
  <c r="DZ234" i="2"/>
  <c r="AC241" i="2"/>
  <c r="BV225" i="2"/>
  <c r="CC186" i="2"/>
  <c r="CY189" i="2"/>
  <c r="BS192" i="2"/>
  <c r="CP213" i="2"/>
  <c r="DZ216" i="2"/>
  <c r="BU219" i="2"/>
  <c r="BY222" i="2"/>
  <c r="BV228" i="2"/>
  <c r="BK231" i="2"/>
  <c r="DG234" i="2"/>
  <c r="CP234" i="2"/>
  <c r="AC162" i="2"/>
  <c r="BU168" i="2"/>
  <c r="DZ171" i="2"/>
  <c r="CZ189" i="2"/>
  <c r="AC196" i="2"/>
  <c r="CP204" i="2"/>
  <c r="CP210" i="2"/>
  <c r="DF213" i="2"/>
  <c r="AC217" i="2"/>
  <c r="BV219" i="2"/>
  <c r="AC220" i="2"/>
  <c r="BU222" i="2"/>
  <c r="BY225" i="2"/>
  <c r="DY228" i="2"/>
  <c r="EA228" i="2"/>
  <c r="BW231" i="2"/>
  <c r="DD237" i="2"/>
  <c r="DF237" i="2"/>
  <c r="BW186" i="2"/>
  <c r="DD243" i="2"/>
  <c r="DF243" i="2"/>
  <c r="CB168" i="2"/>
  <c r="CD174" i="2"/>
  <c r="CD180" i="2"/>
  <c r="BV183" i="2"/>
  <c r="CB219" i="2"/>
  <c r="BU225" i="2"/>
  <c r="DY237" i="2"/>
  <c r="EA237" i="2"/>
  <c r="DZ237" i="2"/>
  <c r="BW165" i="2"/>
  <c r="DE168" i="2"/>
  <c r="BV171" i="2"/>
  <c r="BW183" i="2"/>
  <c r="CC192" i="2"/>
  <c r="BY195" i="2"/>
  <c r="AC203" i="2"/>
  <c r="BV204" i="2"/>
  <c r="DZ204" i="2"/>
  <c r="AC211" i="2"/>
  <c r="BP219" i="2"/>
  <c r="CC219" i="2"/>
  <c r="CB225" i="2"/>
  <c r="CV228" i="2"/>
  <c r="CQ228" i="2"/>
  <c r="DD228" i="2"/>
  <c r="EB237" i="2"/>
  <c r="DY240" i="2"/>
  <c r="EA240" i="2"/>
  <c r="CC165" i="2"/>
  <c r="AC174" i="2"/>
  <c r="BS195" i="2"/>
  <c r="EA204" i="2"/>
  <c r="BY219" i="2"/>
  <c r="CD219" i="2"/>
  <c r="CC225" i="2"/>
  <c r="CD228" i="2"/>
  <c r="BW228" i="2"/>
  <c r="DY231" i="2"/>
  <c r="EA231" i="2"/>
  <c r="BS234" i="2"/>
  <c r="EB240" i="2"/>
  <c r="AC163" i="2"/>
  <c r="CD165" i="2"/>
  <c r="AC187" i="2"/>
  <c r="AC192" i="2"/>
  <c r="CA195" i="2"/>
  <c r="AC201" i="2"/>
  <c r="AC205" i="2"/>
  <c r="AC208" i="2"/>
  <c r="BZ222" i="2"/>
  <c r="CD222" i="2"/>
  <c r="CS222" i="2"/>
  <c r="CT222" i="2"/>
  <c r="CD225" i="2"/>
  <c r="BK228" i="2"/>
  <c r="AC230" i="2"/>
  <c r="BV234" i="2"/>
  <c r="AC240" i="2"/>
  <c r="AC244" i="2"/>
  <c r="CP246" i="2"/>
  <c r="BS222" i="2"/>
  <c r="CA222" i="2"/>
  <c r="AC224" i="2"/>
  <c r="AC225" i="2"/>
  <c r="CP240" i="2"/>
  <c r="DZ243" i="2"/>
  <c r="BK234" i="2"/>
  <c r="AC235" i="2"/>
  <c r="EB210" i="2"/>
  <c r="EA210" i="2"/>
  <c r="CA159" i="2"/>
  <c r="CZ159" i="2"/>
  <c r="BX159" i="2"/>
  <c r="CC159" i="2"/>
  <c r="DG159" i="2"/>
  <c r="AC167" i="2"/>
  <c r="CN168" i="2"/>
  <c r="DC168" i="2"/>
  <c r="BY171" i="2"/>
  <c r="DX171" i="2"/>
  <c r="DZ177" i="2"/>
  <c r="BY180" i="2"/>
  <c r="AC182" i="2"/>
  <c r="AJ219" i="2"/>
  <c r="AT219" i="2" s="1"/>
  <c r="BO219" i="2" s="1"/>
  <c r="AF219" i="2"/>
  <c r="AP219" i="2" s="1"/>
  <c r="BK219" i="2" s="1"/>
  <c r="AO219" i="2"/>
  <c r="CA225" i="2"/>
  <c r="AJ225" i="2"/>
  <c r="AT225" i="2" s="1"/>
  <c r="BO225" i="2" s="1"/>
  <c r="AF225" i="2"/>
  <c r="AP225" i="2" s="1"/>
  <c r="BK225" i="2" s="1"/>
  <c r="DZ159" i="2"/>
  <c r="BS165" i="2"/>
  <c r="CT165" i="2"/>
  <c r="BX177" i="2"/>
  <c r="DB180" i="2"/>
  <c r="EB186" i="2"/>
  <c r="EA186" i="2"/>
  <c r="DZ186" i="2"/>
  <c r="CM192" i="2"/>
  <c r="CS219" i="2"/>
  <c r="DY219" i="2"/>
  <c r="AO225" i="2"/>
  <c r="DX225" i="2"/>
  <c r="EB225" i="2"/>
  <c r="DY225" i="2"/>
  <c r="CB192" i="2"/>
  <c r="CU192" i="2"/>
  <c r="BZ210" i="2"/>
  <c r="DG225" i="2"/>
  <c r="CY225" i="2"/>
  <c r="CQ225" i="2"/>
  <c r="DF225" i="2"/>
  <c r="CP225" i="2"/>
  <c r="DE225" i="2"/>
  <c r="CO225" i="2"/>
  <c r="DD225" i="2"/>
  <c r="CV225" i="2"/>
  <c r="CN225" i="2"/>
  <c r="DC225" i="2"/>
  <c r="CU225" i="2"/>
  <c r="CM225" i="2"/>
  <c r="DH225" i="2"/>
  <c r="CZ225" i="2"/>
  <c r="CR225" i="2"/>
  <c r="AG237" i="2"/>
  <c r="AQ237" i="2" s="1"/>
  <c r="BL237" i="2" s="1"/>
  <c r="AK237" i="2"/>
  <c r="AL237" i="2"/>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T222" i="2" s="1"/>
  <c r="BO222" i="2" s="1"/>
  <c r="AF222" i="2"/>
  <c r="AP222" i="2" s="1"/>
  <c r="BK222" i="2" s="1"/>
  <c r="CS225" i="2"/>
  <c r="DZ225" i="2"/>
  <c r="DA231" i="2"/>
  <c r="CS231" i="2"/>
  <c r="DH231" i="2"/>
  <c r="CZ231" i="2"/>
  <c r="CR231" i="2"/>
  <c r="DE231" i="2"/>
  <c r="CO231" i="2"/>
  <c r="DF231" i="2"/>
  <c r="CT231" i="2"/>
  <c r="DD231" i="2"/>
  <c r="CQ231" i="2"/>
  <c r="DC231" i="2"/>
  <c r="CP231" i="2"/>
  <c r="DB231" i="2"/>
  <c r="CN231" i="2"/>
  <c r="CY231" i="2"/>
  <c r="CM231" i="2"/>
  <c r="DG231" i="2"/>
  <c r="CU231" i="2"/>
  <c r="AG246" i="2"/>
  <c r="AK246" i="2"/>
  <c r="AU246" i="2" s="1"/>
  <c r="BP246" i="2" s="1"/>
  <c r="AL246" i="2"/>
  <c r="AV246" i="2" s="1"/>
  <c r="BQ246" i="2" s="1"/>
  <c r="EB219" i="2"/>
  <c r="EA219" i="2"/>
  <c r="DX219" i="2"/>
  <c r="DZ210" i="2"/>
  <c r="BW159" i="2"/>
  <c r="CY159" i="2"/>
  <c r="BO165" i="2"/>
  <c r="CD168" i="2"/>
  <c r="CZ168" i="2"/>
  <c r="BZ180" i="2"/>
  <c r="CB180" i="2"/>
  <c r="CM198" i="2"/>
  <c r="CP201" i="2"/>
  <c r="DF201" i="2"/>
  <c r="DB219" i="2"/>
  <c r="EB222" i="2"/>
  <c r="EA222" i="2"/>
  <c r="DX222" i="2"/>
  <c r="CT225" i="2"/>
  <c r="EA225" i="2"/>
  <c r="DD207" i="2"/>
  <c r="DF207" i="2"/>
  <c r="CP207" i="2"/>
  <c r="DB192" i="2"/>
  <c r="DD192" i="2"/>
  <c r="CR192" i="2"/>
  <c r="DC192" i="2"/>
  <c r="CQ192" i="2"/>
  <c r="DA192" i="2"/>
  <c r="CP192" i="2"/>
  <c r="CZ192" i="2"/>
  <c r="CO192" i="2"/>
  <c r="DH192" i="2"/>
  <c r="CY192" i="2"/>
  <c r="CN192" i="2"/>
  <c r="DE192" i="2"/>
  <c r="CS192" i="2"/>
  <c r="BU165" i="2"/>
  <c r="DX177" i="2"/>
  <c r="AC183" i="2"/>
  <c r="BZ189" i="2"/>
  <c r="BS189" i="2"/>
  <c r="BO189" i="2"/>
  <c r="CC189" i="2"/>
  <c r="CB189" i="2"/>
  <c r="CA189" i="2"/>
  <c r="DG192" i="2"/>
  <c r="DC198" i="2"/>
  <c r="DG222" i="2"/>
  <c r="CY222" i="2"/>
  <c r="CQ222" i="2"/>
  <c r="DF222" i="2"/>
  <c r="CP222" i="2"/>
  <c r="DE222" i="2"/>
  <c r="CO222" i="2"/>
  <c r="DD222" i="2"/>
  <c r="CV222" i="2"/>
  <c r="CN222" i="2"/>
  <c r="DC222" i="2"/>
  <c r="CU222" i="2"/>
  <c r="CM222" i="2"/>
  <c r="DH222" i="2"/>
  <c r="CZ222" i="2"/>
  <c r="CR222" i="2"/>
  <c r="DA225" i="2"/>
  <c r="CC231" i="2"/>
  <c r="BU231" i="2"/>
  <c r="CB231" i="2"/>
  <c r="BY231" i="2"/>
  <c r="BS231" i="2"/>
  <c r="CD231" i="2"/>
  <c r="CA231" i="2"/>
  <c r="BZ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Q231" i="2" s="1"/>
  <c r="BL231" i="2" s="1"/>
  <c r="AK231" i="2"/>
  <c r="CD237" i="2"/>
  <c r="BV237" i="2"/>
  <c r="CC237" i="2"/>
  <c r="BU237" i="2"/>
  <c r="CA237" i="2"/>
  <c r="BS237" i="2"/>
  <c r="BK237" i="2"/>
  <c r="AG243" i="2"/>
  <c r="AK243" i="2"/>
  <c r="AL243" i="2"/>
  <c r="BP189" i="2"/>
  <c r="BX189" i="2"/>
  <c r="CO189" i="2"/>
  <c r="DA189" i="2"/>
  <c r="AC190" i="2"/>
  <c r="CO195" i="2"/>
  <c r="CZ195" i="2"/>
  <c r="BP198" i="2"/>
  <c r="BW201" i="2"/>
  <c r="BW225" i="2"/>
  <c r="BZ228" i="2"/>
  <c r="BZ234" i="2"/>
  <c r="BW240" i="2"/>
  <c r="CD240" i="2"/>
  <c r="BV240" i="2"/>
  <c r="CC240" i="2"/>
  <c r="BU240" i="2"/>
  <c r="CA240" i="2"/>
  <c r="BS240" i="2"/>
  <c r="BK240" i="2"/>
  <c r="AH246" i="2"/>
  <c r="AR246" i="2" s="1"/>
  <c r="BM246" i="2" s="1"/>
  <c r="BO186" i="2"/>
  <c r="BY189" i="2"/>
  <c r="CQ189" i="2"/>
  <c r="DC189" i="2"/>
  <c r="BW192" i="2"/>
  <c r="CP195" i="2"/>
  <c r="DA195" i="2"/>
  <c r="BZ198" i="2"/>
  <c r="EB204" i="2"/>
  <c r="CP216" i="2"/>
  <c r="BX219" i="2"/>
  <c r="BX222" i="2"/>
  <c r="BX225" i="2"/>
  <c r="AG228" i="2"/>
  <c r="AQ228" i="2" s="1"/>
  <c r="BL228" i="2" s="1"/>
  <c r="BP228" i="2"/>
  <c r="CA228" i="2"/>
  <c r="DA228" i="2"/>
  <c r="CS228" i="2"/>
  <c r="DH228" i="2"/>
  <c r="CZ228" i="2"/>
  <c r="CR228" i="2"/>
  <c r="DE228" i="2"/>
  <c r="CO228" i="2"/>
  <c r="AH237" i="2"/>
  <c r="BB237" i="2" s="1"/>
  <c r="BW237" i="2" s="1"/>
  <c r="CN183" i="2"/>
  <c r="BV186" i="2"/>
  <c r="CR189" i="2"/>
  <c r="DD189" i="2"/>
  <c r="AC191" i="2"/>
  <c r="BP192" i="2"/>
  <c r="BX192" i="2"/>
  <c r="CA192" i="2"/>
  <c r="CB195" i="2"/>
  <c r="CQ195" i="2"/>
  <c r="DC195" i="2"/>
  <c r="CA198" i="2"/>
  <c r="DZ198" i="2"/>
  <c r="DZ201" i="2"/>
  <c r="BK204" i="2"/>
  <c r="DZ213" i="2"/>
  <c r="DF216" i="2"/>
  <c r="CC228" i="2"/>
  <c r="CM228" i="2"/>
  <c r="CY228" i="2"/>
  <c r="AG234" i="2"/>
  <c r="AQ234" i="2" s="1"/>
  <c r="BL234" i="2" s="1"/>
  <c r="AK234" i="2"/>
  <c r="AH234" i="2"/>
  <c r="BB234" i="2" s="1"/>
  <c r="BW234" i="2"/>
  <c r="CC234" i="2"/>
  <c r="BU234" i="2"/>
  <c r="AG240" i="2"/>
  <c r="AQ240" i="2" s="1"/>
  <c r="BL240" i="2" s="1"/>
  <c r="AK240" i="2"/>
  <c r="BV243" i="2"/>
  <c r="CC243" i="2"/>
  <c r="CA243" i="2"/>
  <c r="BU183" i="2"/>
  <c r="CC183" i="2"/>
  <c r="CV183" i="2"/>
  <c r="CS189" i="2"/>
  <c r="DG189" i="2"/>
  <c r="BY192" i="2"/>
  <c r="CC195" i="2"/>
  <c r="CR195" i="2"/>
  <c r="DD195" i="2"/>
  <c r="CD198" i="2"/>
  <c r="EA198" i="2"/>
  <c r="BS201" i="2"/>
  <c r="EA201" i="2"/>
  <c r="CT204" i="2"/>
  <c r="DZ207" i="2"/>
  <c r="AC212" i="2"/>
  <c r="EA213" i="2"/>
  <c r="BZ225" i="2"/>
  <c r="BS228" i="2"/>
  <c r="CN228" i="2"/>
  <c r="DB228" i="2"/>
  <c r="AL240" i="2"/>
  <c r="DD183" i="2"/>
  <c r="AC188" i="2"/>
  <c r="CU189" i="2"/>
  <c r="DH189" i="2"/>
  <c r="CS195" i="2"/>
  <c r="DE195" i="2"/>
  <c r="EB198" i="2"/>
  <c r="BK201" i="2"/>
  <c r="CA201" i="2"/>
  <c r="BV201" i="2"/>
  <c r="EB201" i="2"/>
  <c r="DF204" i="2"/>
  <c r="AC206" i="2"/>
  <c r="EA207" i="2"/>
  <c r="BS225" i="2"/>
  <c r="AJ228" i="2"/>
  <c r="AT228" i="2" s="1"/>
  <c r="BO228" i="2" s="1"/>
  <c r="CB228" i="2"/>
  <c r="BY228" i="2"/>
  <c r="BU228" i="2"/>
  <c r="CP228" i="2"/>
  <c r="DC228" i="2"/>
  <c r="AL234" i="2"/>
  <c r="AH240" i="2"/>
  <c r="BB240" i="2" s="1"/>
  <c r="BZ243" i="2"/>
  <c r="CO237" i="2"/>
  <c r="DE237" i="2"/>
  <c r="CO240" i="2"/>
  <c r="DE240" i="2"/>
  <c r="DE243" i="2"/>
  <c r="CO246" i="2"/>
  <c r="CQ237" i="2"/>
  <c r="CY237" i="2"/>
  <c r="DG237" i="2"/>
  <c r="CQ240" i="2"/>
  <c r="CY240" i="2"/>
  <c r="DG240" i="2"/>
  <c r="CQ243" i="2"/>
  <c r="CY243" i="2"/>
  <c r="DG243" i="2"/>
  <c r="CQ246" i="2"/>
  <c r="CY246" i="2"/>
  <c r="DG246" i="2"/>
  <c r="DX228" i="2"/>
  <c r="DX231" i="2"/>
  <c r="DX234" i="2"/>
  <c r="CR237" i="2"/>
  <c r="CZ237" i="2"/>
  <c r="DH237" i="2"/>
  <c r="DX237" i="2"/>
  <c r="CR240" i="2"/>
  <c r="CZ240" i="2"/>
  <c r="DJ240" i="2" s="1"/>
  <c r="DH240" i="2"/>
  <c r="DX240" i="2"/>
  <c r="AF243" i="2"/>
  <c r="CZ243" i="2"/>
  <c r="DH243" i="2"/>
  <c r="DX243" i="2"/>
  <c r="AF246" i="2"/>
  <c r="CR246" i="2"/>
  <c r="CZ246" i="2"/>
  <c r="CS237" i="2"/>
  <c r="DA237" i="2"/>
  <c r="CS240" i="2"/>
  <c r="DA240" i="2"/>
  <c r="DA243" i="2"/>
  <c r="DY243" i="2"/>
  <c r="CS246" i="2"/>
  <c r="CT237" i="2"/>
  <c r="DB237" i="2"/>
  <c r="CT240" i="2"/>
  <c r="DB240" i="2"/>
  <c r="DB243" i="2"/>
  <c r="CT246" i="2"/>
  <c r="CM237" i="2"/>
  <c r="CU237" i="2"/>
  <c r="DC237" i="2"/>
  <c r="CM240" i="2"/>
  <c r="CU240" i="2"/>
  <c r="DC240" i="2"/>
  <c r="CU243" i="2"/>
  <c r="DC243" i="2"/>
  <c r="CM246" i="2"/>
  <c r="CU246" i="2"/>
  <c r="DC246" i="2"/>
  <c r="CN237" i="2"/>
  <c r="CV237" i="2"/>
  <c r="CN240" i="2"/>
  <c r="CV240" i="2"/>
  <c r="CN246" i="2"/>
  <c r="CV246" i="2"/>
  <c r="DE162" i="2"/>
  <c r="DH162" i="2"/>
  <c r="DG162" i="2"/>
  <c r="CZ162" i="2"/>
  <c r="CY162" i="2"/>
  <c r="CR162" i="2"/>
  <c r="DH174" i="2"/>
  <c r="DG174" i="2"/>
  <c r="CV174" i="2"/>
  <c r="CU174" i="2"/>
  <c r="CT174" i="2"/>
  <c r="AG192" i="2"/>
  <c r="AQ192" i="2" s="1"/>
  <c r="BL192" i="2" s="1"/>
  <c r="DY174" i="2"/>
  <c r="EB174" i="2"/>
  <c r="EA174" i="2"/>
  <c r="DZ174" i="2"/>
  <c r="DX174" i="2"/>
  <c r="AL192" i="2"/>
  <c r="EB192" i="2"/>
  <c r="EA192" i="2"/>
  <c r="DZ192" i="2"/>
  <c r="AC160" i="2"/>
  <c r="DY180" i="2"/>
  <c r="EB180" i="2"/>
  <c r="EA180" i="2"/>
  <c r="DZ180" i="2"/>
  <c r="DX192" i="2"/>
  <c r="CQ162" i="2"/>
  <c r="BY162" i="2"/>
  <c r="CD162" i="2"/>
  <c r="BS162" i="2"/>
  <c r="CA162" i="2"/>
  <c r="CC162" i="2"/>
  <c r="BO162" i="2"/>
  <c r="CB162" i="2"/>
  <c r="BW162" i="2"/>
  <c r="DX195" i="2"/>
  <c r="DY195" i="2"/>
  <c r="EB195" i="2"/>
  <c r="DZ195" i="2"/>
  <c r="BU162" i="2"/>
  <c r="BZ177" i="2"/>
  <c r="BV177" i="2"/>
  <c r="CD177" i="2"/>
  <c r="CB177" i="2"/>
  <c r="BW177" i="2"/>
  <c r="AG189" i="2"/>
  <c r="AQ189" i="2" s="1"/>
  <c r="BL189" i="2" s="1"/>
  <c r="EB189" i="2"/>
  <c r="EA189" i="2"/>
  <c r="DZ189" i="2"/>
  <c r="AG195" i="2"/>
  <c r="AQ195" i="2" s="1"/>
  <c r="BL195" i="2" s="1"/>
  <c r="EA195" i="2"/>
  <c r="AG216" i="2"/>
  <c r="AQ216" i="2" s="1"/>
  <c r="BL216" i="2" s="1"/>
  <c r="AK216" i="2"/>
  <c r="AL216" i="2"/>
  <c r="BV162" i="2"/>
  <c r="BK177" i="2"/>
  <c r="DX189" i="2"/>
  <c r="AF192" i="2"/>
  <c r="AP192" i="2" s="1"/>
  <c r="BK192" i="2" s="1"/>
  <c r="BZ192" i="2"/>
  <c r="AC176" i="2"/>
  <c r="BX180" i="2"/>
  <c r="AC184" i="2"/>
  <c r="DB201" i="2"/>
  <c r="AG213" i="2"/>
  <c r="AQ213" i="2" s="1"/>
  <c r="BL213" i="2" s="1"/>
  <c r="AK213" i="2"/>
  <c r="AL213" i="2"/>
  <c r="DG201" i="2"/>
  <c r="AC161" i="2"/>
  <c r="AC165" i="2"/>
  <c r="CB165" i="2"/>
  <c r="AC166" i="2"/>
  <c r="CC168" i="2"/>
  <c r="BV168" i="2"/>
  <c r="CQ168" i="2"/>
  <c r="DB168" i="2"/>
  <c r="AC171" i="2"/>
  <c r="CB171" i="2"/>
  <c r="EB171" i="2"/>
  <c r="BS174" i="2"/>
  <c r="CA174" i="2"/>
  <c r="BO174" i="2"/>
  <c r="BY177" i="2"/>
  <c r="BX183" i="2"/>
  <c r="AC186" i="2"/>
  <c r="BX186" i="2"/>
  <c r="CD186" i="2"/>
  <c r="CT189" i="2"/>
  <c r="DB189" i="2"/>
  <c r="BV192" i="2"/>
  <c r="CD192" i="2"/>
  <c r="CT192" i="2"/>
  <c r="BV195" i="2"/>
  <c r="CD195" i="2"/>
  <c r="CT195" i="2"/>
  <c r="AG198" i="2"/>
  <c r="AQ198" i="2" s="1"/>
  <c r="BL198" i="2" s="1"/>
  <c r="CQ198" i="2"/>
  <c r="DD198" i="2"/>
  <c r="AG201" i="2"/>
  <c r="AQ201" i="2" s="1"/>
  <c r="BL201" i="2" s="1"/>
  <c r="AK201" i="2"/>
  <c r="AG204" i="2"/>
  <c r="AQ204" i="2" s="1"/>
  <c r="BL204" i="2" s="1"/>
  <c r="AK204" i="2"/>
  <c r="BX204" i="2"/>
  <c r="BW204" i="2"/>
  <c r="CC204" i="2"/>
  <c r="BU204" i="2"/>
  <c r="CB204" i="2"/>
  <c r="BY204" i="2"/>
  <c r="CD204" i="2"/>
  <c r="AG207" i="2"/>
  <c r="AQ207" i="2" s="1"/>
  <c r="BL207" i="2" s="1"/>
  <c r="AK207" i="2"/>
  <c r="AH216" i="2"/>
  <c r="DD201" i="2"/>
  <c r="CV201" i="2"/>
  <c r="CN201" i="2"/>
  <c r="DC201" i="2"/>
  <c r="CU201" i="2"/>
  <c r="CM201" i="2"/>
  <c r="DA201" i="2"/>
  <c r="CS201" i="2"/>
  <c r="DH201" i="2"/>
  <c r="CZ201" i="2"/>
  <c r="CR201" i="2"/>
  <c r="DE201" i="2"/>
  <c r="CO201" i="2"/>
  <c r="BK180" i="2"/>
  <c r="BS180" i="2"/>
  <c r="CA180" i="2"/>
  <c r="BL183" i="2"/>
  <c r="CB183" i="2"/>
  <c r="DX183" i="2"/>
  <c r="BO195" i="2"/>
  <c r="BW195" i="2"/>
  <c r="CT198" i="2"/>
  <c r="BX201" i="2"/>
  <c r="CC201" i="2"/>
  <c r="BU201" i="2"/>
  <c r="CB201" i="2"/>
  <c r="BY201" i="2"/>
  <c r="BZ201" i="2"/>
  <c r="CQ201" i="2"/>
  <c r="BX210" i="2"/>
  <c r="BW210" i="2"/>
  <c r="BO210" i="2"/>
  <c r="CD210" i="2"/>
  <c r="BV210" i="2"/>
  <c r="CC210" i="2"/>
  <c r="BU210" i="2"/>
  <c r="CB210" i="2"/>
  <c r="CA210" i="2"/>
  <c r="BS210" i="2"/>
  <c r="BY210" i="2"/>
  <c r="BX207" i="2"/>
  <c r="BW207" i="2"/>
  <c r="CD207" i="2"/>
  <c r="BV207" i="2"/>
  <c r="CC207" i="2"/>
  <c r="BU207" i="2"/>
  <c r="CB207" i="2"/>
  <c r="CA207" i="2"/>
  <c r="BS207" i="2"/>
  <c r="BK207" i="2"/>
  <c r="BY207" i="2"/>
  <c r="AC168" i="2"/>
  <c r="BX168" i="2"/>
  <c r="BU174" i="2"/>
  <c r="CC174" i="2"/>
  <c r="BV174" i="2"/>
  <c r="BS177" i="2"/>
  <c r="CR180" i="2"/>
  <c r="BY183" i="2"/>
  <c r="CD183" i="2"/>
  <c r="DZ183" i="2"/>
  <c r="BP195" i="2"/>
  <c r="BX195" i="2"/>
  <c r="CT201" i="2"/>
  <c r="BX213" i="2"/>
  <c r="BW213" i="2"/>
  <c r="BO213" i="2"/>
  <c r="CD213" i="2"/>
  <c r="BV213" i="2"/>
  <c r="CC213" i="2"/>
  <c r="BU213" i="2"/>
  <c r="CB213" i="2"/>
  <c r="CA213" i="2"/>
  <c r="BS213" i="2"/>
  <c r="BY213" i="2"/>
  <c r="BU180" i="2"/>
  <c r="CC180" i="2"/>
  <c r="BV180" i="2"/>
  <c r="CV180" i="2"/>
  <c r="EA183" i="2"/>
  <c r="DE189" i="2"/>
  <c r="CC198" i="2"/>
  <c r="BU198" i="2"/>
  <c r="CB198" i="2"/>
  <c r="BY198" i="2"/>
  <c r="BW198" i="2"/>
  <c r="BX216" i="2"/>
  <c r="BW216" i="2"/>
  <c r="BO216" i="2"/>
  <c r="CD216" i="2"/>
  <c r="BV216" i="2"/>
  <c r="CC216" i="2"/>
  <c r="BU216" i="2"/>
  <c r="CB216" i="2"/>
  <c r="CA216" i="2"/>
  <c r="BS216" i="2"/>
  <c r="BY216" i="2"/>
  <c r="AC159" i="2"/>
  <c r="BU159" i="2"/>
  <c r="BY168" i="2"/>
  <c r="CV168" i="2"/>
  <c r="CB174" i="2"/>
  <c r="AC177" i="2"/>
  <c r="BU177" i="2"/>
  <c r="CC177" i="2"/>
  <c r="BW180" i="2"/>
  <c r="CZ180" i="2"/>
  <c r="DJ180" i="2" s="1"/>
  <c r="BK183" i="2"/>
  <c r="BS183" i="2"/>
  <c r="CA183" i="2"/>
  <c r="EB183" i="2"/>
  <c r="BS186" i="2"/>
  <c r="CA186" i="2"/>
  <c r="BU186" i="2"/>
  <c r="DX186" i="2"/>
  <c r="CP189" i="2"/>
  <c r="BK198" i="2"/>
  <c r="BX198" i="2"/>
  <c r="DA198" i="2"/>
  <c r="CS198" i="2"/>
  <c r="DH198" i="2"/>
  <c r="CZ198" i="2"/>
  <c r="CR198" i="2"/>
  <c r="DE198" i="2"/>
  <c r="CO198" i="2"/>
  <c r="CY201" i="2"/>
  <c r="BS204" i="2"/>
  <c r="DD204" i="2"/>
  <c r="CV204" i="2"/>
  <c r="CN204" i="2"/>
  <c r="DC204" i="2"/>
  <c r="CU204" i="2"/>
  <c r="CM204" i="2"/>
  <c r="DA204" i="2"/>
  <c r="CS204" i="2"/>
  <c r="DH204" i="2"/>
  <c r="CZ204" i="2"/>
  <c r="CR204" i="2"/>
  <c r="DG204" i="2"/>
  <c r="CY204" i="2"/>
  <c r="CQ204" i="2"/>
  <c r="DE204" i="2"/>
  <c r="CO204" i="2"/>
  <c r="AG210" i="2"/>
  <c r="AQ210" i="2" s="1"/>
  <c r="BL210" i="2" s="1"/>
  <c r="AK210" i="2"/>
  <c r="AL210" i="2"/>
  <c r="BZ213" i="2"/>
  <c r="CO207" i="2"/>
  <c r="DE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H207" i="2"/>
  <c r="DX207" i="2"/>
  <c r="AF210" i="2"/>
  <c r="AP210" i="2" s="1"/>
  <c r="BK210" i="2" s="1"/>
  <c r="CR210" i="2"/>
  <c r="CZ210" i="2"/>
  <c r="DJ210" i="2" s="1"/>
  <c r="DH210" i="2"/>
  <c r="DX210" i="2"/>
  <c r="AF213" i="2"/>
  <c r="AP213" i="2" s="1"/>
  <c r="BK213" i="2" s="1"/>
  <c r="CR213" i="2"/>
  <c r="CZ213" i="2"/>
  <c r="DJ213" i="2" s="1"/>
  <c r="DH213" i="2"/>
  <c r="DX213" i="2"/>
  <c r="AF216" i="2"/>
  <c r="AP216" i="2" s="1"/>
  <c r="BK216" i="2" s="1"/>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CN216" i="2"/>
  <c r="CV216" i="2"/>
  <c r="AK162" i="2"/>
  <c r="AG162" i="2"/>
  <c r="AQ162" i="2" s="1"/>
  <c r="BL162" i="2" s="1"/>
  <c r="AK165" i="2"/>
  <c r="AG165" i="2"/>
  <c r="AQ165" i="2" s="1"/>
  <c r="BL165" i="2" s="1"/>
  <c r="AL165" i="2"/>
  <c r="AG168" i="2"/>
  <c r="AQ168" i="2" s="1"/>
  <c r="BL168" i="2" s="1"/>
  <c r="AK168" i="2"/>
  <c r="AH168" i="2"/>
  <c r="AK159" i="2"/>
  <c r="AG159" i="2"/>
  <c r="AQ159" i="2" s="1"/>
  <c r="BL159" i="2" s="1"/>
  <c r="AG177" i="2"/>
  <c r="AQ177" i="2" s="1"/>
  <c r="BL177" i="2" s="1"/>
  <c r="AK177" i="2"/>
  <c r="AG171" i="2"/>
  <c r="AQ171" i="2" s="1"/>
  <c r="BL171" i="2" s="1"/>
  <c r="AK171" i="2"/>
  <c r="AH165" i="2"/>
  <c r="AH171" i="2"/>
  <c r="AH159" i="2"/>
  <c r="AH177" i="2"/>
  <c r="DF165" i="2"/>
  <c r="CP165" i="2"/>
  <c r="DD159" i="2"/>
  <c r="EB159" i="2"/>
  <c r="BZ159" i="2"/>
  <c r="CP159" i="2"/>
  <c r="DF159" i="2"/>
  <c r="BZ162" i="2"/>
  <c r="CP162" i="2"/>
  <c r="DF162" i="2"/>
  <c r="BZ165" i="2"/>
  <c r="CA165" i="2"/>
  <c r="CS165" i="2"/>
  <c r="DB165" i="2"/>
  <c r="DX168" i="2"/>
  <c r="CU171" i="2"/>
  <c r="DG171" i="2"/>
  <c r="AG174" i="2"/>
  <c r="AQ174" i="2" s="1"/>
  <c r="BL174" i="2" s="1"/>
  <c r="AK174" i="2"/>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L177" i="2"/>
  <c r="DD177" i="2"/>
  <c r="CM159" i="2"/>
  <c r="CU159" i="2"/>
  <c r="DC159" i="2"/>
  <c r="EA159" i="2"/>
  <c r="CM162" i="2"/>
  <c r="CU162" i="2"/>
  <c r="DC162" i="2"/>
  <c r="EA162" i="2"/>
  <c r="CO165" i="2"/>
  <c r="CY165" i="2"/>
  <c r="DH165" i="2"/>
  <c r="DZ165" i="2"/>
  <c r="AL168" i="2"/>
  <c r="CR171" i="2"/>
  <c r="DB171" i="2"/>
  <c r="CN174" i="2"/>
  <c r="DB174" i="2"/>
  <c r="CT177" i="2"/>
  <c r="CN180" i="2"/>
  <c r="CV171" i="2"/>
  <c r="CF186" i="2"/>
  <c r="CT159" i="2"/>
  <c r="CN159" i="2"/>
  <c r="BX162" i="2"/>
  <c r="CN162" i="2"/>
  <c r="CV162" i="2"/>
  <c r="DD162" i="2"/>
  <c r="EB162" i="2"/>
  <c r="BX165" i="2"/>
  <c r="CQ165" i="2"/>
  <c r="CZ165" i="2"/>
  <c r="EA165" i="2"/>
  <c r="BZ168" i="2"/>
  <c r="CS171" i="2"/>
  <c r="CQ174" i="2"/>
  <c r="DC174" i="2"/>
  <c r="CF183" i="2"/>
  <c r="DF171" i="2"/>
  <c r="CP171" i="2"/>
  <c r="DE171" i="2"/>
  <c r="CO171" i="2"/>
  <c r="DC177" i="2"/>
  <c r="CU177" i="2"/>
  <c r="CM177" i="2"/>
  <c r="DA177" i="2"/>
  <c r="CS177" i="2"/>
  <c r="DF177" i="2"/>
  <c r="CP177" i="2"/>
  <c r="DE177" i="2"/>
  <c r="CO177" i="2"/>
  <c r="DB177" i="2"/>
  <c r="CV159" i="2"/>
  <c r="CO159" i="2"/>
  <c r="CO162" i="2"/>
  <c r="BY165" i="2"/>
  <c r="CR165" i="2"/>
  <c r="DA165" i="2"/>
  <c r="EB165" i="2"/>
  <c r="DF168" i="2"/>
  <c r="CP168" i="2"/>
  <c r="CU168" i="2"/>
  <c r="DD168" i="2"/>
  <c r="CT171" i="2"/>
  <c r="DD171" i="2"/>
  <c r="CR174" i="2"/>
  <c r="DD174" i="2"/>
  <c r="CY177" i="2"/>
  <c r="AG180" i="2"/>
  <c r="AQ180" i="2" s="1"/>
  <c r="BL180" i="2" s="1"/>
  <c r="AK180" i="2"/>
  <c r="CT180" i="2"/>
  <c r="AK183" i="2"/>
  <c r="CO183" i="2"/>
  <c r="DE183" i="2"/>
  <c r="AK186" i="2"/>
  <c r="BY186" i="2"/>
  <c r="CO186" i="2"/>
  <c r="DE186" i="2"/>
  <c r="CP183" i="2"/>
  <c r="DF183" i="2"/>
  <c r="BZ186" i="2"/>
  <c r="CP186" i="2"/>
  <c r="DF186" i="2"/>
  <c r="CQ183" i="2"/>
  <c r="CY183" i="2"/>
  <c r="DG183" i="2"/>
  <c r="CQ186" i="2"/>
  <c r="CY186" i="2"/>
  <c r="DG186" i="2"/>
  <c r="CR183" i="2"/>
  <c r="CZ183" i="2"/>
  <c r="DH183" i="2"/>
  <c r="CR186" i="2"/>
  <c r="CZ186" i="2"/>
  <c r="DJ186" i="2" s="1"/>
  <c r="DH186" i="2"/>
  <c r="CS183" i="2"/>
  <c r="DA183" i="2"/>
  <c r="CS186" i="2"/>
  <c r="DA186" i="2"/>
  <c r="DY186" i="2"/>
  <c r="CT183" i="2"/>
  <c r="DB183" i="2"/>
  <c r="CT186" i="2"/>
  <c r="DB186" i="2"/>
  <c r="CM183" i="2"/>
  <c r="CU183" i="2"/>
  <c r="CM186" i="2"/>
  <c r="CU186" i="2"/>
  <c r="DC186" i="2"/>
  <c r="CN186" i="2"/>
  <c r="CV186" i="2"/>
  <c r="H9" i="2"/>
  <c r="DL330" i="2" l="1"/>
  <c r="I136" i="3" s="1"/>
  <c r="DL336" i="2"/>
  <c r="I138" i="3" s="1"/>
  <c r="DM354" i="2"/>
  <c r="J144" i="3" s="1"/>
  <c r="DM351" i="2"/>
  <c r="J143" i="3" s="1"/>
  <c r="EC315" i="2"/>
  <c r="DL351" i="2"/>
  <c r="I143" i="3" s="1"/>
  <c r="DM372" i="2"/>
  <c r="J150" i="3" s="1"/>
  <c r="DL348" i="2"/>
  <c r="I142" i="3" s="1"/>
  <c r="DI306" i="2"/>
  <c r="DO306" i="2" s="1"/>
  <c r="CI303" i="2"/>
  <c r="DU303" i="2" s="1"/>
  <c r="AW303" i="2"/>
  <c r="BR303" i="2" s="1"/>
  <c r="CJ303" i="2"/>
  <c r="DV303" i="2" s="1"/>
  <c r="AY303" i="2"/>
  <c r="BT303" i="2" s="1"/>
  <c r="CJ297" i="2"/>
  <c r="DV297" i="2" s="1"/>
  <c r="AY297" i="2"/>
  <c r="BT297" i="2" s="1"/>
  <c r="AI303" i="2"/>
  <c r="AS303" i="2" s="1"/>
  <c r="BN303" i="2" s="1"/>
  <c r="AR303" i="2"/>
  <c r="BM303" i="2" s="1"/>
  <c r="AI297" i="2"/>
  <c r="AR297" i="2"/>
  <c r="BM297" i="2" s="1"/>
  <c r="CX303" i="2"/>
  <c r="EC297" i="2"/>
  <c r="CI291" i="2"/>
  <c r="DU291" i="2" s="1"/>
  <c r="AW291" i="2"/>
  <c r="BR291" i="2" s="1"/>
  <c r="CJ291" i="2"/>
  <c r="DV291" i="2" s="1"/>
  <c r="AY291" i="2"/>
  <c r="BT291" i="2" s="1"/>
  <c r="CJ285" i="2"/>
  <c r="DV285" i="2" s="1"/>
  <c r="BI285" i="2"/>
  <c r="CD285" i="2" s="1"/>
  <c r="CI285" i="2"/>
  <c r="DU285" i="2" s="1"/>
  <c r="BG285" i="2"/>
  <c r="CB285" i="2" s="1"/>
  <c r="CI282" i="2"/>
  <c r="DU282" i="2" s="1"/>
  <c r="AW282" i="2"/>
  <c r="BR282" i="2" s="1"/>
  <c r="CJ282" i="2"/>
  <c r="DV282" i="2" s="1"/>
  <c r="AY282" i="2"/>
  <c r="BT282" i="2" s="1"/>
  <c r="CJ276" i="2"/>
  <c r="DV276" i="2" s="1"/>
  <c r="AY276" i="2"/>
  <c r="BT276" i="2" s="1"/>
  <c r="CJ279" i="2"/>
  <c r="DV279" i="2" s="1"/>
  <c r="BI279" i="2"/>
  <c r="CD279" i="2" s="1"/>
  <c r="DM363" i="2"/>
  <c r="J147" i="3" s="1"/>
  <c r="EC357" i="2"/>
  <c r="EC339" i="2"/>
  <c r="CW354" i="2"/>
  <c r="DN354" i="2" s="1"/>
  <c r="CX309" i="2"/>
  <c r="DR360" i="2"/>
  <c r="CW342" i="2"/>
  <c r="DN342" i="2" s="1"/>
  <c r="DP342" i="2" s="1"/>
  <c r="L140" i="3" s="1"/>
  <c r="CK351" i="2"/>
  <c r="DJ357" i="2"/>
  <c r="CW309" i="2"/>
  <c r="DN309" i="2" s="1"/>
  <c r="DP309" i="2" s="1"/>
  <c r="L129" i="3" s="1"/>
  <c r="DJ369" i="2"/>
  <c r="CF372" i="2"/>
  <c r="CK372" i="2" s="1"/>
  <c r="DL333" i="2"/>
  <c r="I137" i="3" s="1"/>
  <c r="DL363" i="2"/>
  <c r="I147" i="3" s="1"/>
  <c r="CX327" i="2"/>
  <c r="DJ339" i="2"/>
  <c r="DJ345" i="2"/>
  <c r="DL378" i="2"/>
  <c r="I152" i="3" s="1"/>
  <c r="CW321" i="2"/>
  <c r="DN321" i="2" s="1"/>
  <c r="CJ243" i="2"/>
  <c r="BI243" i="2"/>
  <c r="CD243" i="2" s="1"/>
  <c r="AP243" i="2"/>
  <c r="AZ243" i="2"/>
  <c r="BU243" i="2" s="1"/>
  <c r="AT243" i="2"/>
  <c r="BD243" i="2"/>
  <c r="BY243" i="2" s="1"/>
  <c r="AT240" i="2"/>
  <c r="BO240" i="2" s="1"/>
  <c r="BD240" i="2"/>
  <c r="BY240" i="2" s="1"/>
  <c r="AT237" i="2"/>
  <c r="BO237" i="2" s="1"/>
  <c r="BD237" i="2"/>
  <c r="BY237" i="2" s="1"/>
  <c r="AT234" i="2"/>
  <c r="BO234" i="2" s="1"/>
  <c r="BD234" i="2"/>
  <c r="BY234" i="2" s="1"/>
  <c r="CJ270" i="2"/>
  <c r="DV270" i="2" s="1"/>
  <c r="AY270" i="2"/>
  <c r="BT270" i="2" s="1"/>
  <c r="CI270" i="2"/>
  <c r="DU270" i="2" s="1"/>
  <c r="AW270" i="2"/>
  <c r="BR270" i="2" s="1"/>
  <c r="CI267" i="2"/>
  <c r="DU267" i="2" s="1"/>
  <c r="AW267" i="2"/>
  <c r="BR267" i="2" s="1"/>
  <c r="CJ267" i="2"/>
  <c r="DV267" i="2" s="1"/>
  <c r="AY267" i="2"/>
  <c r="BT267" i="2" s="1"/>
  <c r="CI264" i="2"/>
  <c r="DU264" i="2" s="1"/>
  <c r="AW264" i="2"/>
  <c r="BR264" i="2" s="1"/>
  <c r="CJ264" i="2"/>
  <c r="DV264" i="2" s="1"/>
  <c r="AY264" i="2"/>
  <c r="BT264" i="2" s="1"/>
  <c r="CJ258" i="2"/>
  <c r="DV258" i="2" s="1"/>
  <c r="AY258" i="2"/>
  <c r="BT258" i="2" s="1"/>
  <c r="CI258" i="2"/>
  <c r="DU258" i="2" s="1"/>
  <c r="AW258" i="2"/>
  <c r="BR258" i="2" s="1"/>
  <c r="CJ255" i="2"/>
  <c r="DV255" i="2" s="1"/>
  <c r="CI255" i="2"/>
  <c r="DU255" i="2" s="1"/>
  <c r="AW255" i="2"/>
  <c r="BR255" i="2" s="1"/>
  <c r="CJ252" i="2"/>
  <c r="DV252" i="2" s="1"/>
  <c r="AY252" i="2"/>
  <c r="BT252" i="2" s="1"/>
  <c r="CJ249" i="2"/>
  <c r="DV249" i="2" s="1"/>
  <c r="AY249" i="2"/>
  <c r="BT249" i="2" s="1"/>
  <c r="CI294" i="2"/>
  <c r="DU294" i="2" s="1"/>
  <c r="BG294" i="2"/>
  <c r="CB294" i="2" s="1"/>
  <c r="AI294" i="2"/>
  <c r="BC294" i="2" s="1"/>
  <c r="BX294" i="2" s="1"/>
  <c r="BB294" i="2"/>
  <c r="BW294" i="2" s="1"/>
  <c r="DJ294" i="2"/>
  <c r="CG291" i="2"/>
  <c r="DS291" i="2" s="1"/>
  <c r="AS291" i="2"/>
  <c r="BN291" i="2" s="1"/>
  <c r="CW291" i="2"/>
  <c r="DJ291" i="2"/>
  <c r="AI288" i="2"/>
  <c r="DM288" i="2" s="1"/>
  <c r="J122" i="3" s="1"/>
  <c r="AR288" i="2"/>
  <c r="BM288" i="2" s="1"/>
  <c r="AI285" i="2"/>
  <c r="BB285" i="2"/>
  <c r="BW285" i="2" s="1"/>
  <c r="EC285" i="2"/>
  <c r="AI282" i="2"/>
  <c r="AR282" i="2"/>
  <c r="BM282" i="2" s="1"/>
  <c r="AI279" i="2"/>
  <c r="BB279" i="2"/>
  <c r="BW279" i="2" s="1"/>
  <c r="AI276" i="2"/>
  <c r="AR276" i="2"/>
  <c r="BM276" i="2" s="1"/>
  <c r="AI273" i="2"/>
  <c r="BB273" i="2"/>
  <c r="BW273" i="2" s="1"/>
  <c r="CX273" i="2"/>
  <c r="AI270" i="2"/>
  <c r="DM270" i="2" s="1"/>
  <c r="J116" i="3" s="1"/>
  <c r="AR270" i="2"/>
  <c r="BM270" i="2" s="1"/>
  <c r="AI267" i="2"/>
  <c r="DM267" i="2" s="1"/>
  <c r="J115" i="3" s="1"/>
  <c r="AR267" i="2"/>
  <c r="BM267" i="2" s="1"/>
  <c r="DM381" i="2"/>
  <c r="J153" i="3" s="1"/>
  <c r="CK342" i="2"/>
  <c r="DS366" i="2"/>
  <c r="DW366" i="2" s="1"/>
  <c r="CK366" i="2"/>
  <c r="DM345" i="2"/>
  <c r="J141" i="3" s="1"/>
  <c r="EC348" i="2"/>
  <c r="DM339" i="2"/>
  <c r="J139" i="3" s="1"/>
  <c r="DI324" i="2"/>
  <c r="DO324" i="2" s="1"/>
  <c r="DP324" i="2" s="1"/>
  <c r="L134" i="3" s="1"/>
  <c r="CW357" i="2"/>
  <c r="DN357" i="2" s="1"/>
  <c r="DI321" i="2"/>
  <c r="DO321" i="2" s="1"/>
  <c r="DW342" i="2"/>
  <c r="ED342" i="2" s="1"/>
  <c r="M140" i="3" s="1"/>
  <c r="EC306" i="2"/>
  <c r="DL309" i="2"/>
  <c r="I129" i="3" s="1"/>
  <c r="DL327" i="2"/>
  <c r="I135" i="3" s="1"/>
  <c r="CX378" i="2"/>
  <c r="DL345" i="2"/>
  <c r="I141" i="3" s="1"/>
  <c r="DI336" i="2"/>
  <c r="DO336" i="2" s="1"/>
  <c r="CX381" i="2"/>
  <c r="CK339" i="2"/>
  <c r="DL381" i="2"/>
  <c r="I153" i="3" s="1"/>
  <c r="DI378" i="2"/>
  <c r="DO378" i="2" s="1"/>
  <c r="CW300" i="2"/>
  <c r="DL366" i="2"/>
  <c r="I148" i="3" s="1"/>
  <c r="DW306" i="2"/>
  <c r="CX354" i="2"/>
  <c r="DL369" i="2"/>
  <c r="I149" i="3" s="1"/>
  <c r="CW369" i="2"/>
  <c r="DN369" i="2" s="1"/>
  <c r="DP369" i="2" s="1"/>
  <c r="L149" i="3" s="1"/>
  <c r="DJ354" i="2"/>
  <c r="DI375" i="2"/>
  <c r="DO375" i="2" s="1"/>
  <c r="DM327" i="2"/>
  <c r="J135" i="3" s="1"/>
  <c r="CW306" i="2"/>
  <c r="DN306" i="2" s="1"/>
  <c r="DI369" i="2"/>
  <c r="DO369" i="2" s="1"/>
  <c r="DM306" i="2"/>
  <c r="J128" i="3" s="1"/>
  <c r="DM366" i="2"/>
  <c r="J148" i="3" s="1"/>
  <c r="DL306" i="2"/>
  <c r="I128" i="3" s="1"/>
  <c r="CW327" i="2"/>
  <c r="DN327" i="2" s="1"/>
  <c r="EC330" i="2"/>
  <c r="DP348" i="2"/>
  <c r="L142" i="3" s="1"/>
  <c r="EC354" i="2"/>
  <c r="DM348" i="2"/>
  <c r="J142" i="3" s="1"/>
  <c r="DJ330" i="2"/>
  <c r="CW312" i="2"/>
  <c r="DN312" i="2" s="1"/>
  <c r="EC321" i="2"/>
  <c r="DI363" i="2"/>
  <c r="DO363" i="2" s="1"/>
  <c r="DL354" i="2"/>
  <c r="I144" i="3" s="1"/>
  <c r="CW375" i="2"/>
  <c r="DN375" i="2" s="1"/>
  <c r="DP375" i="2" s="1"/>
  <c r="L151" i="3" s="1"/>
  <c r="AI264" i="2"/>
  <c r="AR264" i="2"/>
  <c r="BM264" i="2" s="1"/>
  <c r="AI258" i="2"/>
  <c r="AR258" i="2"/>
  <c r="BM258" i="2" s="1"/>
  <c r="EC264" i="2"/>
  <c r="DI258" i="2"/>
  <c r="DO258" i="2" s="1"/>
  <c r="AI255" i="2"/>
  <c r="AR255" i="2"/>
  <c r="BM255" i="2" s="1"/>
  <c r="AI249" i="2"/>
  <c r="DM249" i="2" s="1"/>
  <c r="J109" i="3" s="1"/>
  <c r="AR249" i="2"/>
  <c r="BM249" i="2" s="1"/>
  <c r="CK252" i="2"/>
  <c r="EC255" i="2"/>
  <c r="DV330" i="2"/>
  <c r="DW330" i="2" s="1"/>
  <c r="CK330" i="2"/>
  <c r="DI297" i="2"/>
  <c r="DO297" i="2" s="1"/>
  <c r="CJ204" i="2"/>
  <c r="DV204" i="2" s="1"/>
  <c r="DU252" i="2"/>
  <c r="DW252" i="2" s="1"/>
  <c r="ED252" i="2" s="1"/>
  <c r="M110" i="3" s="1"/>
  <c r="DL291" i="2"/>
  <c r="I123" i="3" s="1"/>
  <c r="CX348" i="2"/>
  <c r="CK336" i="2"/>
  <c r="DL276" i="2"/>
  <c r="I118" i="3" s="1"/>
  <c r="CW315" i="2"/>
  <c r="DN315" i="2" s="1"/>
  <c r="DJ348" i="2"/>
  <c r="DJ378" i="2"/>
  <c r="DR339" i="2"/>
  <c r="DM330" i="2"/>
  <c r="J136" i="3" s="1"/>
  <c r="DJ309" i="2"/>
  <c r="EC369" i="2"/>
  <c r="DM369" i="2"/>
  <c r="J149" i="3" s="1"/>
  <c r="DI327" i="2"/>
  <c r="DO327" i="2" s="1"/>
  <c r="CW339" i="2"/>
  <c r="DN339" i="2" s="1"/>
  <c r="DP339" i="2" s="1"/>
  <c r="L139" i="3" s="1"/>
  <c r="DI357" i="2"/>
  <c r="DO357" i="2" s="1"/>
  <c r="DI315" i="2"/>
  <c r="DO315" i="2" s="1"/>
  <c r="DW363" i="2"/>
  <c r="EC381" i="2"/>
  <c r="CX375" i="2"/>
  <c r="CX351" i="2"/>
  <c r="DL315" i="2"/>
  <c r="I131" i="3" s="1"/>
  <c r="CW255" i="2"/>
  <c r="EC267" i="2"/>
  <c r="DW369" i="2"/>
  <c r="AM159" i="2"/>
  <c r="CI159" i="2" s="1"/>
  <c r="DU159" i="2" s="1"/>
  <c r="CW258" i="2"/>
  <c r="CX297" i="2"/>
  <c r="EC336" i="2"/>
  <c r="DI333" i="2"/>
  <c r="DO333" i="2" s="1"/>
  <c r="EC360" i="2"/>
  <c r="DI372" i="2"/>
  <c r="DO372" i="2" s="1"/>
  <c r="CW378" i="2"/>
  <c r="DN378" i="2" s="1"/>
  <c r="DL321" i="2"/>
  <c r="I133" i="3" s="1"/>
  <c r="DL303" i="2"/>
  <c r="I127" i="3" s="1"/>
  <c r="CX291" i="2"/>
  <c r="EC378" i="2"/>
  <c r="CX369" i="2"/>
  <c r="DJ327" i="2"/>
  <c r="DL267" i="2"/>
  <c r="I115" i="3" s="1"/>
  <c r="DM297" i="2"/>
  <c r="J125" i="3" s="1"/>
  <c r="DI300" i="2"/>
  <c r="DO300" i="2" s="1"/>
  <c r="DM294" i="2"/>
  <c r="J124" i="3" s="1"/>
  <c r="DI351" i="2"/>
  <c r="DO351" i="2" s="1"/>
  <c r="DP351" i="2" s="1"/>
  <c r="L143" i="3" s="1"/>
  <c r="CG294" i="2"/>
  <c r="DS294" i="2" s="1"/>
  <c r="DL294" i="2"/>
  <c r="I124" i="3" s="1"/>
  <c r="EC288" i="2"/>
  <c r="DL285" i="2"/>
  <c r="I121" i="3" s="1"/>
  <c r="DI276" i="2"/>
  <c r="DO276" i="2" s="1"/>
  <c r="CG261" i="2"/>
  <c r="DS261" i="2" s="1"/>
  <c r="DL282" i="2"/>
  <c r="I120" i="3" s="1"/>
  <c r="EC276" i="2"/>
  <c r="CW294" i="2"/>
  <c r="DN294" i="2" s="1"/>
  <c r="CW267" i="2"/>
  <c r="DI273" i="2"/>
  <c r="DJ264" i="2"/>
  <c r="DI267" i="2"/>
  <c r="DO267" i="2" s="1"/>
  <c r="DJ297" i="2"/>
  <c r="CX264" i="2"/>
  <c r="DL288" i="2"/>
  <c r="I122" i="3" s="1"/>
  <c r="DM282" i="2"/>
  <c r="J120" i="3" s="1"/>
  <c r="DM273" i="2"/>
  <c r="J117" i="3" s="1"/>
  <c r="CW276" i="2"/>
  <c r="DI270" i="2"/>
  <c r="DO270" i="2" s="1"/>
  <c r="DL273" i="2"/>
  <c r="I117" i="3" s="1"/>
  <c r="EC258" i="2"/>
  <c r="DJ258" i="2"/>
  <c r="DJ300" i="2"/>
  <c r="AM300" i="2"/>
  <c r="AV300" i="2"/>
  <c r="BQ300" i="2" s="1"/>
  <c r="CH300" i="2"/>
  <c r="AU300" i="2"/>
  <c r="DL300" i="2"/>
  <c r="I126" i="3" s="1"/>
  <c r="CJ300" i="2"/>
  <c r="AY300" i="2"/>
  <c r="BT300" i="2" s="1"/>
  <c r="AI300" i="2"/>
  <c r="AR300" i="2"/>
  <c r="EC300" i="2"/>
  <c r="AO261" i="2"/>
  <c r="AX261" i="2"/>
  <c r="DL261" i="2"/>
  <c r="I113" i="3" s="1"/>
  <c r="EC261" i="2"/>
  <c r="DI261" i="2"/>
  <c r="DO261" i="2" s="1"/>
  <c r="DM324" i="2"/>
  <c r="J134" i="3" s="1"/>
  <c r="EC318" i="2"/>
  <c r="CK333" i="2"/>
  <c r="DJ336" i="2"/>
  <c r="DJ366" i="2"/>
  <c r="DL324" i="2"/>
  <c r="I134" i="3" s="1"/>
  <c r="CF315" i="2"/>
  <c r="DM315" i="2"/>
  <c r="J131" i="3" s="1"/>
  <c r="DL264" i="2"/>
  <c r="I114" i="3" s="1"/>
  <c r="DM321" i="2"/>
  <c r="J133" i="3" s="1"/>
  <c r="EC309" i="2"/>
  <c r="CK321" i="2"/>
  <c r="DL297" i="2"/>
  <c r="I125" i="3" s="1"/>
  <c r="CF309" i="2"/>
  <c r="DM309" i="2"/>
  <c r="J129" i="3" s="1"/>
  <c r="EC363" i="2"/>
  <c r="CK327" i="2"/>
  <c r="DW375" i="2"/>
  <c r="ED375" i="2" s="1"/>
  <c r="M151" i="3" s="1"/>
  <c r="DP306" i="2"/>
  <c r="L128" i="3" s="1"/>
  <c r="DI366" i="2"/>
  <c r="DO366" i="2" s="1"/>
  <c r="DI381" i="2"/>
  <c r="DO381" i="2" s="1"/>
  <c r="CF288" i="2"/>
  <c r="DR288" i="2" s="1"/>
  <c r="DW333" i="2"/>
  <c r="DI285" i="2"/>
  <c r="EC312" i="2"/>
  <c r="DI318" i="2"/>
  <c r="DO318" i="2" s="1"/>
  <c r="DR321" i="2"/>
  <c r="DW321" i="2" s="1"/>
  <c r="CX345" i="2"/>
  <c r="DJ372" i="2"/>
  <c r="DL375" i="2"/>
  <c r="I151" i="3" s="1"/>
  <c r="DM357" i="2"/>
  <c r="J145" i="3" s="1"/>
  <c r="CF357" i="2"/>
  <c r="CF291" i="2"/>
  <c r="DM291" i="2"/>
  <c r="J123" i="3" s="1"/>
  <c r="CK375" i="2"/>
  <c r="EC303" i="2"/>
  <c r="CX270" i="2"/>
  <c r="DI312" i="2"/>
  <c r="DO312" i="2" s="1"/>
  <c r="DP312" i="2" s="1"/>
  <c r="L130" i="3" s="1"/>
  <c r="DJ303" i="2"/>
  <c r="CX318" i="2"/>
  <c r="DI360" i="2"/>
  <c r="DO360" i="2" s="1"/>
  <c r="CK381" i="2"/>
  <c r="CK369" i="2"/>
  <c r="DM375" i="2"/>
  <c r="J151" i="3" s="1"/>
  <c r="EC324" i="2"/>
  <c r="DW348" i="2"/>
  <c r="ED348" i="2" s="1"/>
  <c r="M142" i="3" s="1"/>
  <c r="DW360" i="2"/>
  <c r="EC351" i="2"/>
  <c r="CK306" i="2"/>
  <c r="CF264" i="2"/>
  <c r="DM264" i="2"/>
  <c r="J114" i="3" s="1"/>
  <c r="DL357" i="2"/>
  <c r="I145" i="3" s="1"/>
  <c r="CF276" i="2"/>
  <c r="DM276" i="2"/>
  <c r="J118" i="3" s="1"/>
  <c r="DM258" i="2"/>
  <c r="J112" i="3" s="1"/>
  <c r="CF258" i="2"/>
  <c r="CW249" i="2"/>
  <c r="DL249" i="2"/>
  <c r="CI249" i="2"/>
  <c r="DI255" i="2"/>
  <c r="DO255" i="2" s="1"/>
  <c r="DI249" i="2"/>
  <c r="DJ252" i="2"/>
  <c r="CH249" i="2"/>
  <c r="DL258" i="2"/>
  <c r="I112" i="3" s="1"/>
  <c r="DP354" i="2"/>
  <c r="L144" i="3" s="1"/>
  <c r="EC273" i="2"/>
  <c r="EC294" i="2"/>
  <c r="DR327" i="2"/>
  <c r="DW327" i="2" s="1"/>
  <c r="DW324" i="2"/>
  <c r="CK345" i="2"/>
  <c r="DR345" i="2"/>
  <c r="DW345" i="2" s="1"/>
  <c r="DV336" i="2"/>
  <c r="DW336" i="2" s="1"/>
  <c r="CW363" i="2"/>
  <c r="DN363" i="2" s="1"/>
  <c r="DP363" i="2" s="1"/>
  <c r="L147" i="3" s="1"/>
  <c r="DW381" i="2"/>
  <c r="DW339" i="2"/>
  <c r="ED339" i="2" s="1"/>
  <c r="M139" i="3" s="1"/>
  <c r="CW261" i="2"/>
  <c r="CW288" i="2"/>
  <c r="EC270" i="2"/>
  <c r="CX285" i="2"/>
  <c r="EC327" i="2"/>
  <c r="ED327" i="2" s="1"/>
  <c r="M135" i="3" s="1"/>
  <c r="DJ333" i="2"/>
  <c r="CX333" i="2"/>
  <c r="DI303" i="2"/>
  <c r="DO303" i="2" s="1"/>
  <c r="CW303" i="2"/>
  <c r="CK318" i="2"/>
  <c r="DR318" i="2"/>
  <c r="DW318" i="2" s="1"/>
  <c r="CX372" i="2"/>
  <c r="DL270" i="2"/>
  <c r="I116" i="3" s="1"/>
  <c r="DL255" i="2"/>
  <c r="I111" i="3" s="1"/>
  <c r="DM255" i="2"/>
  <c r="J111" i="3" s="1"/>
  <c r="DL342" i="2"/>
  <c r="I140" i="3" s="1"/>
  <c r="DM342" i="2"/>
  <c r="J140" i="3" s="1"/>
  <c r="CW381" i="2"/>
  <c r="DN381" i="2" s="1"/>
  <c r="CX249" i="2"/>
  <c r="DJ249" i="2"/>
  <c r="DR267" i="2"/>
  <c r="EC279" i="2"/>
  <c r="DR285" i="2"/>
  <c r="CW270" i="2"/>
  <c r="DJ288" i="2"/>
  <c r="DR279" i="2"/>
  <c r="EC345" i="2"/>
  <c r="DJ318" i="2"/>
  <c r="DI345" i="2"/>
  <c r="DO345" i="2" s="1"/>
  <c r="CW366" i="2"/>
  <c r="DN366" i="2" s="1"/>
  <c r="CW345" i="2"/>
  <c r="DN345" i="2" s="1"/>
  <c r="CX336" i="2"/>
  <c r="DJ381" i="2"/>
  <c r="CK324" i="2"/>
  <c r="CX261" i="2"/>
  <c r="DJ270" i="2"/>
  <c r="CW285" i="2"/>
  <c r="DN285" i="2" s="1"/>
  <c r="CW333" i="2"/>
  <c r="DN333" i="2" s="1"/>
  <c r="EC282" i="2"/>
  <c r="DP330" i="2"/>
  <c r="L136" i="3" s="1"/>
  <c r="CK312" i="2"/>
  <c r="CW360" i="2"/>
  <c r="DN360" i="2" s="1"/>
  <c r="DW351" i="2"/>
  <c r="DJ360" i="2"/>
  <c r="CK363" i="2"/>
  <c r="EC249" i="2"/>
  <c r="EC291" i="2"/>
  <c r="CW264" i="2"/>
  <c r="DI294" i="2"/>
  <c r="DO294" i="2" s="1"/>
  <c r="DM312" i="2"/>
  <c r="J130" i="3" s="1"/>
  <c r="DL312" i="2"/>
  <c r="I130" i="3" s="1"/>
  <c r="EC333" i="2"/>
  <c r="CW336" i="2"/>
  <c r="DN336" i="2" s="1"/>
  <c r="DP336" i="2" s="1"/>
  <c r="L138" i="3" s="1"/>
  <c r="DW354" i="2"/>
  <c r="DW378" i="2"/>
  <c r="DL279" i="2"/>
  <c r="I119" i="3" s="1"/>
  <c r="DM279" i="2"/>
  <c r="J119" i="3" s="1"/>
  <c r="DL318" i="2"/>
  <c r="I132" i="3" s="1"/>
  <c r="DM318" i="2"/>
  <c r="J132" i="3" s="1"/>
  <c r="EC372" i="2"/>
  <c r="DI279" i="2"/>
  <c r="DJ261" i="2"/>
  <c r="DI264" i="2"/>
  <c r="DO264" i="2" s="1"/>
  <c r="DR294" i="2"/>
  <c r="DI252" i="2"/>
  <c r="DO252" i="2" s="1"/>
  <c r="CX252" i="2"/>
  <c r="CW252" i="2"/>
  <c r="DN252" i="2" s="1"/>
  <c r="DR303" i="2"/>
  <c r="DR312" i="2"/>
  <c r="DW312" i="2" s="1"/>
  <c r="CW318" i="2"/>
  <c r="DN318" i="2" s="1"/>
  <c r="DP318" i="2" s="1"/>
  <c r="L132" i="3" s="1"/>
  <c r="CK348" i="2"/>
  <c r="EC366" i="2"/>
  <c r="CW372" i="2"/>
  <c r="DN372" i="2" s="1"/>
  <c r="CK354" i="2"/>
  <c r="CK378" i="2"/>
  <c r="CJ198" i="2"/>
  <c r="DV198" i="2" s="1"/>
  <c r="CX195" i="2"/>
  <c r="DL180" i="2"/>
  <c r="I86" i="3" s="1"/>
  <c r="CJ159" i="2"/>
  <c r="DV159" i="2" s="1"/>
  <c r="AY159" i="2"/>
  <c r="BT159" i="2" s="1"/>
  <c r="CJ171" i="2"/>
  <c r="DV171" i="2" s="1"/>
  <c r="AY171" i="2"/>
  <c r="BT171" i="2" s="1"/>
  <c r="CH183" i="2"/>
  <c r="DT183" i="2" s="1"/>
  <c r="AU183" i="2"/>
  <c r="BP183" i="2" s="1"/>
  <c r="CH177" i="2"/>
  <c r="DT177" i="2" s="1"/>
  <c r="AU177" i="2"/>
  <c r="BP177" i="2" s="1"/>
  <c r="CJ162" i="2"/>
  <c r="DV162" i="2" s="1"/>
  <c r="AY162" i="2"/>
  <c r="BT162" i="2" s="1"/>
  <c r="AM183" i="2"/>
  <c r="AV183" i="2"/>
  <c r="BQ183" i="2" s="1"/>
  <c r="AM186" i="2"/>
  <c r="AV186" i="2"/>
  <c r="BQ186" i="2" s="1"/>
  <c r="AM168" i="2"/>
  <c r="AV168" i="2"/>
  <c r="BQ168" i="2" s="1"/>
  <c r="AM165" i="2"/>
  <c r="AV165" i="2"/>
  <c r="BQ165" i="2" s="1"/>
  <c r="CJ177" i="2"/>
  <c r="DV177" i="2" s="1"/>
  <c r="AY177" i="2"/>
  <c r="BT177" i="2" s="1"/>
  <c r="CJ165" i="2"/>
  <c r="DV165" i="2" s="1"/>
  <c r="AY165" i="2"/>
  <c r="BT165" i="2" s="1"/>
  <c r="CH165" i="2"/>
  <c r="DT165" i="2" s="1"/>
  <c r="AU165" i="2"/>
  <c r="BP165" i="2" s="1"/>
  <c r="CJ183" i="2"/>
  <c r="DV183" i="2" s="1"/>
  <c r="AY183" i="2"/>
  <c r="BT183" i="2" s="1"/>
  <c r="CJ186" i="2"/>
  <c r="DV186" i="2" s="1"/>
  <c r="AY186" i="2"/>
  <c r="BT186" i="2" s="1"/>
  <c r="AM174" i="2"/>
  <c r="AV174" i="2"/>
  <c r="BQ174" i="2" s="1"/>
  <c r="CJ168" i="2"/>
  <c r="DV168" i="2" s="1"/>
  <c r="AY168" i="2"/>
  <c r="BT168" i="2" s="1"/>
  <c r="CH180" i="2"/>
  <c r="DT180" i="2" s="1"/>
  <c r="AU180" i="2"/>
  <c r="BP180" i="2" s="1"/>
  <c r="CH162" i="2"/>
  <c r="DT162" i="2" s="1"/>
  <c r="AU162" i="2"/>
  <c r="BP162" i="2" s="1"/>
  <c r="CJ180" i="2"/>
  <c r="DV180" i="2" s="1"/>
  <c r="AY180" i="2"/>
  <c r="BT180" i="2" s="1"/>
  <c r="CH174" i="2"/>
  <c r="DT174" i="2" s="1"/>
  <c r="AU174" i="2"/>
  <c r="BP174" i="2" s="1"/>
  <c r="CH159" i="2"/>
  <c r="DT159" i="2" s="1"/>
  <c r="AU159" i="2"/>
  <c r="BP159" i="2" s="1"/>
  <c r="AM180" i="2"/>
  <c r="AV180" i="2"/>
  <c r="BQ180" i="2" s="1"/>
  <c r="CJ189" i="2"/>
  <c r="DV189" i="2" s="1"/>
  <c r="AY189" i="2"/>
  <c r="BT189" i="2" s="1"/>
  <c r="AM189" i="2"/>
  <c r="AV189" i="2"/>
  <c r="BQ189" i="2" s="1"/>
  <c r="CH186" i="2"/>
  <c r="DT186" i="2" s="1"/>
  <c r="AU186" i="2"/>
  <c r="BP186" i="2" s="1"/>
  <c r="AM177" i="2"/>
  <c r="AV177" i="2"/>
  <c r="BQ177" i="2" s="1"/>
  <c r="CH168" i="2"/>
  <c r="DT168" i="2" s="1"/>
  <c r="AU168" i="2"/>
  <c r="BP168" i="2" s="1"/>
  <c r="AM162" i="2"/>
  <c r="AV162" i="2"/>
  <c r="BQ162" i="2" s="1"/>
  <c r="AM171" i="2"/>
  <c r="AV171" i="2"/>
  <c r="BQ171" i="2" s="1"/>
  <c r="CH171" i="2"/>
  <c r="DT171" i="2" s="1"/>
  <c r="AU171" i="2"/>
  <c r="BP171" i="2" s="1"/>
  <c r="CJ174" i="2"/>
  <c r="DV174" i="2" s="1"/>
  <c r="AY174" i="2"/>
  <c r="BT174" i="2" s="1"/>
  <c r="CH240" i="2"/>
  <c r="AU240" i="2"/>
  <c r="BP240" i="2" s="1"/>
  <c r="CJ234" i="2"/>
  <c r="AY234" i="2"/>
  <c r="BT234" i="2" s="1"/>
  <c r="CH222" i="2"/>
  <c r="DT222" i="2" s="1"/>
  <c r="AU222" i="2"/>
  <c r="BP222" i="2" s="1"/>
  <c r="AM231" i="2"/>
  <c r="AV231" i="2"/>
  <c r="BQ231" i="2" s="1"/>
  <c r="AM222" i="2"/>
  <c r="AV222" i="2"/>
  <c r="BQ222" i="2" s="1"/>
  <c r="AI219" i="2"/>
  <c r="CJ228" i="2"/>
  <c r="AY228" i="2"/>
  <c r="BT228" i="2" s="1"/>
  <c r="AM237" i="2"/>
  <c r="BG237" i="2" s="1"/>
  <c r="CB237" i="2" s="1"/>
  <c r="AV237" i="2"/>
  <c r="BQ237" i="2" s="1"/>
  <c r="AM228" i="2"/>
  <c r="AV228" i="2"/>
  <c r="BQ228" i="2" s="1"/>
  <c r="BA246" i="2"/>
  <c r="AQ246" i="2"/>
  <c r="BL246" i="2" s="1"/>
  <c r="CJ222" i="2"/>
  <c r="DV222" i="2" s="1"/>
  <c r="AY222" i="2"/>
  <c r="BT222" i="2" s="1"/>
  <c r="AM234" i="2"/>
  <c r="BG234" i="2" s="1"/>
  <c r="CB234" i="2" s="1"/>
  <c r="AV234" i="2"/>
  <c r="BQ234" i="2" s="1"/>
  <c r="CH225" i="2"/>
  <c r="DT225" i="2" s="1"/>
  <c r="AU225" i="2"/>
  <c r="BP225" i="2" s="1"/>
  <c r="CH237" i="2"/>
  <c r="AU237" i="2"/>
  <c r="BP237" i="2" s="1"/>
  <c r="CJ225" i="2"/>
  <c r="DV225" i="2" s="1"/>
  <c r="AY225" i="2"/>
  <c r="BT225" i="2" s="1"/>
  <c r="AM240" i="2"/>
  <c r="BG240" i="2" s="1"/>
  <c r="CB240" i="2" s="1"/>
  <c r="AV240" i="2"/>
  <c r="BQ240" i="2" s="1"/>
  <c r="CF225" i="2"/>
  <c r="DR225" i="2" s="1"/>
  <c r="AQ225" i="2"/>
  <c r="BL225" i="2" s="1"/>
  <c r="CJ240" i="2"/>
  <c r="AY240" i="2"/>
  <c r="BT240" i="2" s="1"/>
  <c r="CF219" i="2"/>
  <c r="DR219" i="2" s="1"/>
  <c r="AM219" i="2"/>
  <c r="AV219" i="2"/>
  <c r="BQ219" i="2" s="1"/>
  <c r="AZ246" i="2"/>
  <c r="AP246" i="2"/>
  <c r="CH231" i="2"/>
  <c r="AU231" i="2"/>
  <c r="BP231" i="2" s="1"/>
  <c r="CJ231" i="2"/>
  <c r="AY231" i="2"/>
  <c r="BT231" i="2" s="1"/>
  <c r="BH246" i="2"/>
  <c r="AX246" i="2"/>
  <c r="BS246" i="2" s="1"/>
  <c r="CJ219" i="2"/>
  <c r="DV219" i="2" s="1"/>
  <c r="AY219" i="2"/>
  <c r="BT219" i="2" s="1"/>
  <c r="CJ237" i="2"/>
  <c r="AY237" i="2"/>
  <c r="BT237" i="2" s="1"/>
  <c r="CH234" i="2"/>
  <c r="AU234" i="2"/>
  <c r="BP234" i="2" s="1"/>
  <c r="AM225" i="2"/>
  <c r="AV225" i="2"/>
  <c r="BQ225" i="2" s="1"/>
  <c r="BD246" i="2"/>
  <c r="AT246" i="2"/>
  <c r="BO246" i="2" s="1"/>
  <c r="CH201" i="2"/>
  <c r="DT201" i="2" s="1"/>
  <c r="AU201" i="2"/>
  <c r="BP201" i="2" s="1"/>
  <c r="AM213" i="2"/>
  <c r="AV213" i="2"/>
  <c r="BQ213" i="2" s="1"/>
  <c r="CJ192" i="2"/>
  <c r="DV192" i="2" s="1"/>
  <c r="AY192" i="2"/>
  <c r="BT192" i="2" s="1"/>
  <c r="AM204" i="2"/>
  <c r="AV204" i="2"/>
  <c r="BQ204" i="2" s="1"/>
  <c r="AM198" i="2"/>
  <c r="AV198" i="2"/>
  <c r="BQ198" i="2" s="1"/>
  <c r="CJ201" i="2"/>
  <c r="DV201" i="2" s="1"/>
  <c r="AY201" i="2"/>
  <c r="BT201" i="2" s="1"/>
  <c r="CH204" i="2"/>
  <c r="DT204" i="2" s="1"/>
  <c r="AU204" i="2"/>
  <c r="BP204" i="2" s="1"/>
  <c r="AM210" i="2"/>
  <c r="AV210" i="2"/>
  <c r="BQ210" i="2" s="1"/>
  <c r="CH210" i="2"/>
  <c r="DT210" i="2" s="1"/>
  <c r="AU210" i="2"/>
  <c r="BP210" i="2" s="1"/>
  <c r="AM216" i="2"/>
  <c r="AV216" i="2"/>
  <c r="BQ216" i="2" s="1"/>
  <c r="CJ213" i="2"/>
  <c r="DV213" i="2" s="1"/>
  <c r="AY213" i="2"/>
  <c r="BT213" i="2" s="1"/>
  <c r="CH216" i="2"/>
  <c r="DT216" i="2" s="1"/>
  <c r="AU216" i="2"/>
  <c r="BP216" i="2" s="1"/>
  <c r="AM201" i="2"/>
  <c r="AV201" i="2"/>
  <c r="BQ201" i="2" s="1"/>
  <c r="AM195" i="2"/>
  <c r="AV195" i="2"/>
  <c r="BQ195" i="2" s="1"/>
  <c r="AM207" i="2"/>
  <c r="AV207" i="2"/>
  <c r="BQ207" i="2" s="1"/>
  <c r="CJ216" i="2"/>
  <c r="DV216" i="2" s="1"/>
  <c r="AY216" i="2"/>
  <c r="BT216" i="2" s="1"/>
  <c r="CJ195" i="2"/>
  <c r="DV195" i="2" s="1"/>
  <c r="AY195" i="2"/>
  <c r="BT195" i="2" s="1"/>
  <c r="CH213" i="2"/>
  <c r="DT213" i="2" s="1"/>
  <c r="AU213" i="2"/>
  <c r="BP213" i="2" s="1"/>
  <c r="CH207" i="2"/>
  <c r="DT207" i="2" s="1"/>
  <c r="AU207" i="2"/>
  <c r="BP207" i="2" s="1"/>
  <c r="AM192" i="2"/>
  <c r="AV192" i="2"/>
  <c r="BQ192" i="2" s="1"/>
  <c r="CJ207" i="2"/>
  <c r="DV207" i="2" s="1"/>
  <c r="AY207" i="2"/>
  <c r="BT207" i="2" s="1"/>
  <c r="CJ210" i="2"/>
  <c r="DV210" i="2" s="1"/>
  <c r="AY210" i="2"/>
  <c r="BT210" i="2" s="1"/>
  <c r="DL162" i="2"/>
  <c r="I80" i="3" s="1"/>
  <c r="AI204" i="2"/>
  <c r="AR204" i="2"/>
  <c r="BM204" i="2" s="1"/>
  <c r="AI165" i="2"/>
  <c r="AR165" i="2"/>
  <c r="BM165" i="2" s="1"/>
  <c r="AI183" i="2"/>
  <c r="AR183" i="2"/>
  <c r="BM183" i="2" s="1"/>
  <c r="AI186" i="2"/>
  <c r="AR186" i="2"/>
  <c r="BM186" i="2" s="1"/>
  <c r="AI159" i="2"/>
  <c r="AR159" i="2"/>
  <c r="BM159" i="2" s="1"/>
  <c r="AI234" i="2"/>
  <c r="BC234" i="2" s="1"/>
  <c r="BX234" i="2" s="1"/>
  <c r="AR234" i="2"/>
  <c r="BM234" i="2" s="1"/>
  <c r="AI228" i="2"/>
  <c r="AR228" i="2"/>
  <c r="BM228" i="2" s="1"/>
  <c r="AI210" i="2"/>
  <c r="AR210" i="2"/>
  <c r="BM210" i="2" s="1"/>
  <c r="AI225" i="2"/>
  <c r="AR225" i="2"/>
  <c r="BM225" i="2" s="1"/>
  <c r="AI216" i="2"/>
  <c r="AR216" i="2"/>
  <c r="BM216" i="2" s="1"/>
  <c r="AI195" i="2"/>
  <c r="AR195" i="2"/>
  <c r="BM195" i="2" s="1"/>
  <c r="AI240" i="2"/>
  <c r="BC240" i="2" s="1"/>
  <c r="BX240" i="2" s="1"/>
  <c r="AR240" i="2"/>
  <c r="BM240" i="2" s="1"/>
  <c r="AI171" i="2"/>
  <c r="AR171" i="2"/>
  <c r="BM171" i="2" s="1"/>
  <c r="AI180" i="2"/>
  <c r="AR180" i="2"/>
  <c r="BM180" i="2" s="1"/>
  <c r="AI201" i="2"/>
  <c r="AR201" i="2"/>
  <c r="BM201" i="2" s="1"/>
  <c r="AI207" i="2"/>
  <c r="AR207" i="2"/>
  <c r="BM207" i="2" s="1"/>
  <c r="AI189" i="2"/>
  <c r="AR189" i="2"/>
  <c r="BM189" i="2" s="1"/>
  <c r="AI174" i="2"/>
  <c r="AR174" i="2"/>
  <c r="BM174" i="2" s="1"/>
  <c r="AI192" i="2"/>
  <c r="AR192" i="2"/>
  <c r="BM192" i="2" s="1"/>
  <c r="AI231" i="2"/>
  <c r="AR231" i="2"/>
  <c r="BM231" i="2" s="1"/>
  <c r="AI237" i="2"/>
  <c r="BC237" i="2" s="1"/>
  <c r="BX237" i="2" s="1"/>
  <c r="AR237" i="2"/>
  <c r="BM237" i="2" s="1"/>
  <c r="AI222" i="2"/>
  <c r="AR222" i="2"/>
  <c r="BM222" i="2" s="1"/>
  <c r="AI168" i="2"/>
  <c r="AR168" i="2"/>
  <c r="BM168" i="2" s="1"/>
  <c r="AI162" i="2"/>
  <c r="AR162" i="2"/>
  <c r="BM162" i="2" s="1"/>
  <c r="AI177" i="2"/>
  <c r="AR177" i="2"/>
  <c r="BM177" i="2" s="1"/>
  <c r="AI198" i="2"/>
  <c r="AR198" i="2"/>
  <c r="BM198" i="2" s="1"/>
  <c r="AI213" i="2"/>
  <c r="AR213" i="2"/>
  <c r="BM213" i="2" s="1"/>
  <c r="CX240" i="2"/>
  <c r="DJ228" i="2"/>
  <c r="EC228" i="2"/>
  <c r="CX198" i="2"/>
  <c r="DJ237" i="2"/>
  <c r="DJ183" i="2"/>
  <c r="CX159" i="2"/>
  <c r="DL231" i="2"/>
  <c r="I103" i="3" s="1"/>
  <c r="EC234" i="2"/>
  <c r="CX189" i="2"/>
  <c r="CX168" i="2"/>
  <c r="DL207" i="2"/>
  <c r="I95" i="3" s="1"/>
  <c r="DJ162" i="2"/>
  <c r="DJ207" i="2"/>
  <c r="DL195" i="2"/>
  <c r="I91" i="3" s="1"/>
  <c r="DL189" i="2"/>
  <c r="I89" i="3" s="1"/>
  <c r="DL174" i="2"/>
  <c r="I84" i="3" s="1"/>
  <c r="DL186" i="2"/>
  <c r="I88" i="3" s="1"/>
  <c r="DL204" i="2"/>
  <c r="I94" i="3" s="1"/>
  <c r="DJ165" i="2"/>
  <c r="EC171" i="2"/>
  <c r="DJ192" i="2"/>
  <c r="DI168" i="2"/>
  <c r="DO168" i="2" s="1"/>
  <c r="EC204" i="2"/>
  <c r="DI240" i="2"/>
  <c r="CX219" i="2"/>
  <c r="DI204" i="2"/>
  <c r="DO204" i="2" s="1"/>
  <c r="DI198" i="2"/>
  <c r="DO198" i="2" s="1"/>
  <c r="DL228" i="2"/>
  <c r="I102" i="3" s="1"/>
  <c r="DJ189" i="2"/>
  <c r="DJ234" i="2"/>
  <c r="DL222" i="2"/>
  <c r="I100" i="3" s="1"/>
  <c r="EC201" i="2"/>
  <c r="CX180" i="2"/>
  <c r="DI189" i="2"/>
  <c r="DO189" i="2" s="1"/>
  <c r="CW231" i="2"/>
  <c r="DJ159" i="2"/>
  <c r="CX228" i="2"/>
  <c r="AO246" i="2"/>
  <c r="DL201" i="2"/>
  <c r="I93" i="3" s="1"/>
  <c r="CW219" i="2"/>
  <c r="CW210" i="2"/>
  <c r="BO243" i="2"/>
  <c r="BS243" i="2"/>
  <c r="AQ243" i="2"/>
  <c r="BK243" i="2"/>
  <c r="CM243" i="2"/>
  <c r="AY243" i="2"/>
  <c r="DV243" i="2" s="1"/>
  <c r="BI246" i="2"/>
  <c r="CH246" i="2"/>
  <c r="DT246" i="2" s="1"/>
  <c r="BE246" i="2"/>
  <c r="AM246" i="2"/>
  <c r="AW246" i="2" s="1"/>
  <c r="BR246" i="2" s="1"/>
  <c r="BF246" i="2"/>
  <c r="AM243" i="2"/>
  <c r="BG243" i="2" s="1"/>
  <c r="CB243" i="2" s="1"/>
  <c r="AV243" i="2"/>
  <c r="CS243" i="2" s="1"/>
  <c r="CH243" i="2"/>
  <c r="AU243" i="2"/>
  <c r="AI243" i="2"/>
  <c r="BC243" i="2" s="1"/>
  <c r="BX243" i="2" s="1"/>
  <c r="AR243" i="2"/>
  <c r="CO243" i="2" s="1"/>
  <c r="AI246" i="2"/>
  <c r="AS246" i="2" s="1"/>
  <c r="BN246" i="2" s="1"/>
  <c r="BB246" i="2"/>
  <c r="CX246" i="2"/>
  <c r="DI243" i="2"/>
  <c r="DL183" i="2"/>
  <c r="I87" i="3" s="1"/>
  <c r="EC219" i="2"/>
  <c r="EC237" i="2"/>
  <c r="EC177" i="2"/>
  <c r="CW207" i="2"/>
  <c r="CF222" i="2"/>
  <c r="CW189" i="2"/>
  <c r="EC183" i="2"/>
  <c r="DL198" i="2"/>
  <c r="I92" i="3" s="1"/>
  <c r="DL243" i="2"/>
  <c r="DI195" i="2"/>
  <c r="DO195" i="2" s="1"/>
  <c r="DI225" i="2"/>
  <c r="DO225" i="2" s="1"/>
  <c r="CW246" i="2"/>
  <c r="CW174" i="2"/>
  <c r="DL219" i="2"/>
  <c r="I99" i="3" s="1"/>
  <c r="EC240" i="2"/>
  <c r="DI222" i="2"/>
  <c r="DO222" i="2" s="1"/>
  <c r="DJ168" i="2"/>
  <c r="DJ231" i="2"/>
  <c r="DJ225" i="2"/>
  <c r="DI162" i="2"/>
  <c r="DO162" i="2" s="1"/>
  <c r="EC198" i="2"/>
  <c r="CW240" i="2"/>
  <c r="EC231" i="2"/>
  <c r="CW204" i="2"/>
  <c r="CW234" i="2"/>
  <c r="DI192" i="2"/>
  <c r="DO192" i="2" s="1"/>
  <c r="DI237" i="2"/>
  <c r="DJ195" i="2"/>
  <c r="CX183" i="2"/>
  <c r="CW201" i="2"/>
  <c r="CW237" i="2"/>
  <c r="DL246" i="2"/>
  <c r="I108" i="3" s="1"/>
  <c r="CX162" i="2"/>
  <c r="CW228" i="2"/>
  <c r="DI210" i="2"/>
  <c r="DO210" i="2" s="1"/>
  <c r="DJ243" i="2"/>
  <c r="DJ219" i="2"/>
  <c r="CX225" i="2"/>
  <c r="CX192" i="2"/>
  <c r="CW198" i="2"/>
  <c r="CF231" i="2"/>
  <c r="CW216" i="2"/>
  <c r="EC186" i="2"/>
  <c r="CX210" i="2"/>
  <c r="CX237" i="2"/>
  <c r="DI231" i="2"/>
  <c r="DO231" i="2" s="1"/>
  <c r="DJ222" i="2"/>
  <c r="CX186" i="2"/>
  <c r="DI174" i="2"/>
  <c r="DO174" i="2" s="1"/>
  <c r="DI213" i="2"/>
  <c r="DO213" i="2" s="1"/>
  <c r="EC207" i="2"/>
  <c r="CW192" i="2"/>
  <c r="CF237" i="2"/>
  <c r="CW213" i="2"/>
  <c r="EC216" i="2"/>
  <c r="DL240" i="2"/>
  <c r="I106" i="3" s="1"/>
  <c r="DL237" i="2"/>
  <c r="I105" i="3" s="1"/>
  <c r="CW222" i="2"/>
  <c r="EC225" i="2"/>
  <c r="DL225" i="2"/>
  <c r="I101" i="3" s="1"/>
  <c r="DL213" i="2"/>
  <c r="I97" i="3" s="1"/>
  <c r="CF243" i="2"/>
  <c r="CX234" i="2"/>
  <c r="EC180" i="2"/>
  <c r="DL192" i="2"/>
  <c r="I90" i="3" s="1"/>
  <c r="EC243" i="2"/>
  <c r="DL234" i="2"/>
  <c r="I104" i="3" s="1"/>
  <c r="CF228" i="2"/>
  <c r="DI234" i="2"/>
  <c r="DI219" i="2"/>
  <c r="DO219" i="2" s="1"/>
  <c r="CF246" i="2"/>
  <c r="CW183" i="2"/>
  <c r="DJ204" i="2"/>
  <c r="DJ198" i="2"/>
  <c r="CW195" i="2"/>
  <c r="EC174" i="2"/>
  <c r="DI228" i="2"/>
  <c r="DO228" i="2" s="1"/>
  <c r="CF240" i="2"/>
  <c r="CF234" i="2"/>
  <c r="CX222" i="2"/>
  <c r="EC222" i="2"/>
  <c r="CX231" i="2"/>
  <c r="CW225" i="2"/>
  <c r="EC162" i="2"/>
  <c r="EC210" i="2"/>
  <c r="CF198" i="2"/>
  <c r="DI201" i="2"/>
  <c r="DO201" i="2" s="1"/>
  <c r="CF216" i="2"/>
  <c r="CF189" i="2"/>
  <c r="EC168" i="2"/>
  <c r="CX177" i="2"/>
  <c r="DJ171" i="2"/>
  <c r="DI207" i="2"/>
  <c r="DO207" i="2" s="1"/>
  <c r="EC192" i="2"/>
  <c r="CX171" i="2"/>
  <c r="DL216" i="2"/>
  <c r="I98" i="3" s="1"/>
  <c r="CX204" i="2"/>
  <c r="CF204" i="2"/>
  <c r="CF192" i="2"/>
  <c r="CX213" i="2"/>
  <c r="DJ174" i="2"/>
  <c r="EC159" i="2"/>
  <c r="DI216" i="2"/>
  <c r="DO216" i="2" s="1"/>
  <c r="EC213" i="2"/>
  <c r="CX201" i="2"/>
  <c r="CF207" i="2"/>
  <c r="EC189" i="2"/>
  <c r="CF195" i="2"/>
  <c r="CW186" i="2"/>
  <c r="CW168" i="2"/>
  <c r="CW159" i="2"/>
  <c r="CX216" i="2"/>
  <c r="CX207" i="2"/>
  <c r="DL210" i="2"/>
  <c r="I96" i="3" s="1"/>
  <c r="CF210" i="2"/>
  <c r="DJ201" i="2"/>
  <c r="CF201" i="2"/>
  <c r="EC195" i="2"/>
  <c r="DI180" i="2"/>
  <c r="DO180" i="2" s="1"/>
  <c r="CF213" i="2"/>
  <c r="CF165" i="2"/>
  <c r="CW171" i="2"/>
  <c r="CX165" i="2"/>
  <c r="CF177" i="2"/>
  <c r="CW180" i="2"/>
  <c r="DJ177" i="2"/>
  <c r="DL165" i="2"/>
  <c r="I81" i="3" s="1"/>
  <c r="CF168" i="2"/>
  <c r="DI186" i="2"/>
  <c r="DO186" i="2" s="1"/>
  <c r="CF180" i="2"/>
  <c r="DI177" i="2"/>
  <c r="DO177" i="2" s="1"/>
  <c r="DR183" i="2"/>
  <c r="CX174" i="2"/>
  <c r="CW162" i="2"/>
  <c r="CF159" i="2"/>
  <c r="DL168" i="2"/>
  <c r="I82" i="3" s="1"/>
  <c r="CF162" i="2"/>
  <c r="EC165" i="2"/>
  <c r="DI165" i="2"/>
  <c r="DO165" i="2" s="1"/>
  <c r="DL171" i="2"/>
  <c r="I83" i="3" s="1"/>
  <c r="DI183" i="2"/>
  <c r="DO183" i="2" s="1"/>
  <c r="DR186" i="2"/>
  <c r="DI171" i="2"/>
  <c r="DO171" i="2" s="1"/>
  <c r="DL159" i="2"/>
  <c r="I79" i="3" s="1"/>
  <c r="CW177" i="2"/>
  <c r="DI159" i="2"/>
  <c r="DO159" i="2" s="1"/>
  <c r="CF174" i="2"/>
  <c r="CW165" i="2"/>
  <c r="CF171" i="2"/>
  <c r="DL177" i="2"/>
  <c r="I85" i="3" s="1"/>
  <c r="ED312" i="2" l="1"/>
  <c r="M130" i="3" s="1"/>
  <c r="DN303" i="2"/>
  <c r="CG303" i="2"/>
  <c r="DS303" i="2" s="1"/>
  <c r="DW303" i="2" s="1"/>
  <c r="ED303" i="2" s="1"/>
  <c r="M127" i="3" s="1"/>
  <c r="DM303" i="2"/>
  <c r="J127" i="3" s="1"/>
  <c r="CG297" i="2"/>
  <c r="AS297" i="2"/>
  <c r="ED330" i="2"/>
  <c r="M136" i="3" s="1"/>
  <c r="ED306" i="2"/>
  <c r="M128" i="3" s="1"/>
  <c r="DP321" i="2"/>
  <c r="L133" i="3" s="1"/>
  <c r="ED321" i="2"/>
  <c r="M133" i="3" s="1"/>
  <c r="DP333" i="2"/>
  <c r="L137" i="3" s="1"/>
  <c r="DP357" i="2"/>
  <c r="L145" i="3" s="1"/>
  <c r="DR372" i="2"/>
  <c r="DW372" i="2" s="1"/>
  <c r="ED372" i="2" s="1"/>
  <c r="M150" i="3" s="1"/>
  <c r="DP372" i="2"/>
  <c r="L150" i="3" s="1"/>
  <c r="DN291" i="2"/>
  <c r="DP291" i="2" s="1"/>
  <c r="L123" i="3" s="1"/>
  <c r="CG288" i="2"/>
  <c r="DS288" i="2" s="1"/>
  <c r="DW288" i="2" s="1"/>
  <c r="ED288" i="2" s="1"/>
  <c r="M122" i="3" s="1"/>
  <c r="AS288" i="2"/>
  <c r="BN288" i="2" s="1"/>
  <c r="CG285" i="2"/>
  <c r="BC285" i="2"/>
  <c r="BX285" i="2" s="1"/>
  <c r="DM285" i="2"/>
  <c r="J121" i="3" s="1"/>
  <c r="CG282" i="2"/>
  <c r="AS282" i="2"/>
  <c r="CG279" i="2"/>
  <c r="BC279" i="2"/>
  <c r="BX279" i="2" s="1"/>
  <c r="CG276" i="2"/>
  <c r="DS276" i="2" s="1"/>
  <c r="AS276" i="2"/>
  <c r="BN276" i="2" s="1"/>
  <c r="CG273" i="2"/>
  <c r="BC273" i="2"/>
  <c r="BX273" i="2" s="1"/>
  <c r="CG270" i="2"/>
  <c r="AS270" i="2"/>
  <c r="BN270" i="2" s="1"/>
  <c r="CG267" i="2"/>
  <c r="AS267" i="2"/>
  <c r="BN267" i="2" s="1"/>
  <c r="DP378" i="2"/>
  <c r="L152" i="3" s="1"/>
  <c r="ED351" i="2"/>
  <c r="M143" i="3" s="1"/>
  <c r="ED318" i="2"/>
  <c r="M132" i="3" s="1"/>
  <c r="DP327" i="2"/>
  <c r="L135" i="3" s="1"/>
  <c r="DP315" i="2"/>
  <c r="L131" i="3" s="1"/>
  <c r="ED360" i="2"/>
  <c r="M146" i="3" s="1"/>
  <c r="ED381" i="2"/>
  <c r="M153" i="3" s="1"/>
  <c r="ED363" i="2"/>
  <c r="M147" i="3" s="1"/>
  <c r="ED354" i="2"/>
  <c r="M144" i="3" s="1"/>
  <c r="DM300" i="2"/>
  <c r="J126" i="3" s="1"/>
  <c r="DP366" i="2"/>
  <c r="L148" i="3" s="1"/>
  <c r="ED369" i="2"/>
  <c r="M149" i="3" s="1"/>
  <c r="ED336" i="2"/>
  <c r="M138" i="3" s="1"/>
  <c r="CG264" i="2"/>
  <c r="DS264" i="2" s="1"/>
  <c r="AS264" i="2"/>
  <c r="BN264" i="2" s="1"/>
  <c r="DN258" i="2"/>
  <c r="DP258" i="2" s="1"/>
  <c r="L112" i="3" s="1"/>
  <c r="CG258" i="2"/>
  <c r="DS258" i="2" s="1"/>
  <c r="AS258" i="2"/>
  <c r="BN258" i="2" s="1"/>
  <c r="CG255" i="2"/>
  <c r="AS255" i="2"/>
  <c r="BN255" i="2" s="1"/>
  <c r="CG249" i="2"/>
  <c r="DS249" i="2" s="1"/>
  <c r="AS249" i="2"/>
  <c r="BN249" i="2" s="1"/>
  <c r="DO240" i="2"/>
  <c r="DO237" i="2"/>
  <c r="DO234" i="2"/>
  <c r="DP381" i="2"/>
  <c r="L153" i="3" s="1"/>
  <c r="AW159" i="2"/>
  <c r="BR159" i="2" s="1"/>
  <c r="DP252" i="2"/>
  <c r="L110" i="3" s="1"/>
  <c r="ED324" i="2"/>
  <c r="M134" i="3" s="1"/>
  <c r="ED378" i="2"/>
  <c r="M152" i="3" s="1"/>
  <c r="DP360" i="2"/>
  <c r="L146" i="3" s="1"/>
  <c r="DP345" i="2"/>
  <c r="L141" i="3" s="1"/>
  <c r="CK294" i="2"/>
  <c r="DW294" i="2"/>
  <c r="ED294" i="2" s="1"/>
  <c r="M124" i="3" s="1"/>
  <c r="DP294" i="2"/>
  <c r="L124" i="3" s="1"/>
  <c r="BY246" i="2"/>
  <c r="DX246" i="2"/>
  <c r="CC246" i="2"/>
  <c r="EB246" i="2"/>
  <c r="BK246" i="2"/>
  <c r="BU246" i="2"/>
  <c r="DZ246" i="2"/>
  <c r="DV300" i="2"/>
  <c r="DT300" i="2"/>
  <c r="BP300" i="2"/>
  <c r="BM300" i="2"/>
  <c r="CG300" i="2"/>
  <c r="AS300" i="2"/>
  <c r="CI300" i="2"/>
  <c r="AW300" i="2"/>
  <c r="BS261" i="2"/>
  <c r="AY261" i="2"/>
  <c r="DM261" i="2"/>
  <c r="J113" i="3" s="1"/>
  <c r="CJ261" i="2"/>
  <c r="ED366" i="2"/>
  <c r="M148" i="3" s="1"/>
  <c r="DR276" i="2"/>
  <c r="ED333" i="2"/>
  <c r="M137" i="3" s="1"/>
  <c r="CK291" i="2"/>
  <c r="DR291" i="2"/>
  <c r="DW291" i="2" s="1"/>
  <c r="ED291" i="2" s="1"/>
  <c r="M123" i="3" s="1"/>
  <c r="DR315" i="2"/>
  <c r="DW315" i="2" s="1"/>
  <c r="ED315" i="2" s="1"/>
  <c r="M131" i="3" s="1"/>
  <c r="CK315" i="2"/>
  <c r="DR357" i="2"/>
  <c r="DW357" i="2" s="1"/>
  <c r="ED357" i="2" s="1"/>
  <c r="M145" i="3" s="1"/>
  <c r="CK357" i="2"/>
  <c r="DR264" i="2"/>
  <c r="CK309" i="2"/>
  <c r="DR309" i="2"/>
  <c r="DW309" i="2" s="1"/>
  <c r="ED309" i="2" s="1"/>
  <c r="M129" i="3" s="1"/>
  <c r="DP303" i="2"/>
  <c r="L127" i="3" s="1"/>
  <c r="DR258" i="2"/>
  <c r="DT249" i="2"/>
  <c r="DO249" i="2"/>
  <c r="I109" i="3"/>
  <c r="DU249" i="2"/>
  <c r="ED345" i="2"/>
  <c r="M141" i="3" s="1"/>
  <c r="DM162" i="2"/>
  <c r="J80" i="3" s="1"/>
  <c r="DM183" i="2"/>
  <c r="J87" i="3" s="1"/>
  <c r="DM201" i="2"/>
  <c r="J93" i="3" s="1"/>
  <c r="DM171" i="2"/>
  <c r="J83" i="3" s="1"/>
  <c r="DM240" i="2"/>
  <c r="J106" i="3" s="1"/>
  <c r="DM177" i="2"/>
  <c r="J85" i="3" s="1"/>
  <c r="BV246" i="2"/>
  <c r="DM213" i="2"/>
  <c r="J97" i="3" s="1"/>
  <c r="DM195" i="2"/>
  <c r="J91" i="3" s="1"/>
  <c r="DM165" i="2"/>
  <c r="J81" i="3" s="1"/>
  <c r="DM204" i="2"/>
  <c r="J94" i="3" s="1"/>
  <c r="DM231" i="2"/>
  <c r="J103" i="3" s="1"/>
  <c r="DM207" i="2"/>
  <c r="J95" i="3" s="1"/>
  <c r="DM174" i="2"/>
  <c r="J84" i="3" s="1"/>
  <c r="CI174" i="2"/>
  <c r="DU174" i="2" s="1"/>
  <c r="AW174" i="2"/>
  <c r="BR174" i="2" s="1"/>
  <c r="CI186" i="2"/>
  <c r="DU186" i="2" s="1"/>
  <c r="AW186" i="2"/>
  <c r="BR186" i="2" s="1"/>
  <c r="CI177" i="2"/>
  <c r="DU177" i="2" s="1"/>
  <c r="AW177" i="2"/>
  <c r="BR177" i="2" s="1"/>
  <c r="CI180" i="2"/>
  <c r="DU180" i="2" s="1"/>
  <c r="AW180" i="2"/>
  <c r="BR180" i="2" s="1"/>
  <c r="CI183" i="2"/>
  <c r="DU183" i="2" s="1"/>
  <c r="AW183" i="2"/>
  <c r="BR183" i="2" s="1"/>
  <c r="DM210" i="2"/>
  <c r="J96" i="3" s="1"/>
  <c r="DM219" i="2"/>
  <c r="J99" i="3" s="1"/>
  <c r="CI171" i="2"/>
  <c r="DU171" i="2" s="1"/>
  <c r="AW171" i="2"/>
  <c r="BR171" i="2" s="1"/>
  <c r="CI165" i="2"/>
  <c r="DU165" i="2" s="1"/>
  <c r="AW165" i="2"/>
  <c r="BR165" i="2" s="1"/>
  <c r="DM192" i="2"/>
  <c r="J90" i="3" s="1"/>
  <c r="DM228" i="2"/>
  <c r="J102" i="3" s="1"/>
  <c r="CI162" i="2"/>
  <c r="DU162" i="2" s="1"/>
  <c r="AW162" i="2"/>
  <c r="BR162" i="2" s="1"/>
  <c r="CI189" i="2"/>
  <c r="DU189" i="2" s="1"/>
  <c r="AW189" i="2"/>
  <c r="BR189" i="2" s="1"/>
  <c r="CI168" i="2"/>
  <c r="DU168" i="2" s="1"/>
  <c r="AW168" i="2"/>
  <c r="BR168" i="2" s="1"/>
  <c r="DV240" i="2"/>
  <c r="DV231" i="2"/>
  <c r="DT231" i="2"/>
  <c r="DT234" i="2"/>
  <c r="DV234" i="2"/>
  <c r="DT237" i="2"/>
  <c r="DV237" i="2"/>
  <c r="DT240" i="2"/>
  <c r="DV228" i="2"/>
  <c r="AS219" i="2"/>
  <c r="BN219" i="2" s="1"/>
  <c r="CG219" i="2"/>
  <c r="DS219" i="2" s="1"/>
  <c r="CI231" i="2"/>
  <c r="AW231" i="2"/>
  <c r="BR231" i="2" s="1"/>
  <c r="CI240" i="2"/>
  <c r="AW240" i="2"/>
  <c r="BR240" i="2" s="1"/>
  <c r="CJ246" i="2"/>
  <c r="AY246" i="2"/>
  <c r="BT246" i="2" s="1"/>
  <c r="CI225" i="2"/>
  <c r="DU225" i="2" s="1"/>
  <c r="AW225" i="2"/>
  <c r="BR225" i="2" s="1"/>
  <c r="CI228" i="2"/>
  <c r="AW228" i="2"/>
  <c r="BR228" i="2" s="1"/>
  <c r="CI234" i="2"/>
  <c r="AW234" i="2"/>
  <c r="BR234" i="2" s="1"/>
  <c r="CI222" i="2"/>
  <c r="DU222" i="2" s="1"/>
  <c r="AW222" i="2"/>
  <c r="BR222" i="2" s="1"/>
  <c r="CI237" i="2"/>
  <c r="AW237" i="2"/>
  <c r="BR237" i="2" s="1"/>
  <c r="CI219" i="2"/>
  <c r="DU219" i="2" s="1"/>
  <c r="AW219" i="2"/>
  <c r="BR219" i="2" s="1"/>
  <c r="CI198" i="2"/>
  <c r="DU198" i="2" s="1"/>
  <c r="AW198" i="2"/>
  <c r="BR198" i="2" s="1"/>
  <c r="DM216" i="2"/>
  <c r="J98" i="3" s="1"/>
  <c r="CI207" i="2"/>
  <c r="DU207" i="2" s="1"/>
  <c r="AW207" i="2"/>
  <c r="BR207" i="2" s="1"/>
  <c r="CI216" i="2"/>
  <c r="DU216" i="2" s="1"/>
  <c r="AW216" i="2"/>
  <c r="BR216" i="2" s="1"/>
  <c r="CI192" i="2"/>
  <c r="DU192" i="2" s="1"/>
  <c r="AW192" i="2"/>
  <c r="BR192" i="2" s="1"/>
  <c r="CI195" i="2"/>
  <c r="DU195" i="2" s="1"/>
  <c r="AW195" i="2"/>
  <c r="BR195" i="2" s="1"/>
  <c r="CI210" i="2"/>
  <c r="DU210" i="2" s="1"/>
  <c r="AW210" i="2"/>
  <c r="BR210" i="2" s="1"/>
  <c r="CI213" i="2"/>
  <c r="DU213" i="2" s="1"/>
  <c r="AW213" i="2"/>
  <c r="BR213" i="2" s="1"/>
  <c r="CI204" i="2"/>
  <c r="DU204" i="2" s="1"/>
  <c r="AW204" i="2"/>
  <c r="BR204" i="2" s="1"/>
  <c r="CI201" i="2"/>
  <c r="DU201" i="2" s="1"/>
  <c r="AW201" i="2"/>
  <c r="BR201" i="2" s="1"/>
  <c r="CG234" i="2"/>
  <c r="AS234" i="2"/>
  <c r="BN234" i="2" s="1"/>
  <c r="CG222" i="2"/>
  <c r="DS222" i="2" s="1"/>
  <c r="AS222" i="2"/>
  <c r="BN222" i="2" s="1"/>
  <c r="CG186" i="2"/>
  <c r="AS186" i="2"/>
  <c r="BN186" i="2" s="1"/>
  <c r="CG168" i="2"/>
  <c r="DS168" i="2" s="1"/>
  <c r="AS168" i="2"/>
  <c r="BN168" i="2" s="1"/>
  <c r="CG216" i="2"/>
  <c r="DS216" i="2" s="1"/>
  <c r="AS216" i="2"/>
  <c r="BN216" i="2" s="1"/>
  <c r="CG213" i="2"/>
  <c r="DS213" i="2" s="1"/>
  <c r="AS213" i="2"/>
  <c r="BN213" i="2" s="1"/>
  <c r="CG198" i="2"/>
  <c r="DS198" i="2" s="1"/>
  <c r="AS198" i="2"/>
  <c r="BN198" i="2" s="1"/>
  <c r="CG231" i="2"/>
  <c r="AS231" i="2"/>
  <c r="BN231" i="2" s="1"/>
  <c r="CG183" i="2"/>
  <c r="AS183" i="2"/>
  <c r="BN183" i="2" s="1"/>
  <c r="DM198" i="2"/>
  <c r="J92" i="3" s="1"/>
  <c r="CG189" i="2"/>
  <c r="DS189" i="2" s="1"/>
  <c r="AS189" i="2"/>
  <c r="BN189" i="2" s="1"/>
  <c r="DM168" i="2"/>
  <c r="J82" i="3" s="1"/>
  <c r="DM189" i="2"/>
  <c r="J89" i="3" s="1"/>
  <c r="CG207" i="2"/>
  <c r="DS207" i="2" s="1"/>
  <c r="AS207" i="2"/>
  <c r="BN207" i="2" s="1"/>
  <c r="CG237" i="2"/>
  <c r="AS237" i="2"/>
  <c r="BN237" i="2" s="1"/>
  <c r="CG180" i="2"/>
  <c r="DS180" i="2" s="1"/>
  <c r="AS180" i="2"/>
  <c r="BN180" i="2" s="1"/>
  <c r="DM237" i="2"/>
  <c r="J105" i="3" s="1"/>
  <c r="DM222" i="2"/>
  <c r="J100" i="3" s="1"/>
  <c r="CG177" i="2"/>
  <c r="DS177" i="2" s="1"/>
  <c r="AS177" i="2"/>
  <c r="BN177" i="2" s="1"/>
  <c r="CG192" i="2"/>
  <c r="DS192" i="2" s="1"/>
  <c r="AS192" i="2"/>
  <c r="BN192" i="2" s="1"/>
  <c r="CG171" i="2"/>
  <c r="DS171" i="2" s="1"/>
  <c r="AS171" i="2"/>
  <c r="BN171" i="2" s="1"/>
  <c r="CG210" i="2"/>
  <c r="DS210" i="2" s="1"/>
  <c r="AS210" i="2"/>
  <c r="BN210" i="2" s="1"/>
  <c r="CG165" i="2"/>
  <c r="DS165" i="2" s="1"/>
  <c r="AS165" i="2"/>
  <c r="BN165" i="2" s="1"/>
  <c r="CG195" i="2"/>
  <c r="DS195" i="2" s="1"/>
  <c r="AS195" i="2"/>
  <c r="BN195" i="2" s="1"/>
  <c r="CG225" i="2"/>
  <c r="AS225" i="2"/>
  <c r="BN225" i="2" s="1"/>
  <c r="CG159" i="2"/>
  <c r="DS159" i="2" s="1"/>
  <c r="AS159" i="2"/>
  <c r="BN159" i="2" s="1"/>
  <c r="DM159" i="2"/>
  <c r="J79" i="3" s="1"/>
  <c r="DM234" i="2"/>
  <c r="J104" i="3" s="1"/>
  <c r="CG201" i="2"/>
  <c r="DS201" i="2" s="1"/>
  <c r="AS201" i="2"/>
  <c r="BN201" i="2" s="1"/>
  <c r="DM186" i="2"/>
  <c r="J88" i="3" s="1"/>
  <c r="DM180" i="2"/>
  <c r="J86" i="3" s="1"/>
  <c r="DM225" i="2"/>
  <c r="J101" i="3" s="1"/>
  <c r="CG162" i="2"/>
  <c r="DS162" i="2" s="1"/>
  <c r="AS162" i="2"/>
  <c r="BN162" i="2" s="1"/>
  <c r="CG174" i="2"/>
  <c r="DS174" i="2" s="1"/>
  <c r="AS174" i="2"/>
  <c r="BN174" i="2" s="1"/>
  <c r="CG240" i="2"/>
  <c r="AS240" i="2"/>
  <c r="BN240" i="2" s="1"/>
  <c r="CG228" i="2"/>
  <c r="AS228" i="2"/>
  <c r="BN228" i="2" s="1"/>
  <c r="CG204" i="2"/>
  <c r="DS204" i="2" s="1"/>
  <c r="AS204" i="2"/>
  <c r="BN204" i="2" s="1"/>
  <c r="DM246" i="2"/>
  <c r="J108"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DR222" i="2"/>
  <c r="DR234" i="2"/>
  <c r="DR243" i="2"/>
  <c r="DR240" i="2"/>
  <c r="DR246" i="2"/>
  <c r="DR237" i="2"/>
  <c r="DR228" i="2"/>
  <c r="DR231" i="2"/>
  <c r="DR207" i="2"/>
  <c r="DR192" i="2"/>
  <c r="DR189" i="2"/>
  <c r="DR198" i="2"/>
  <c r="DR213" i="2"/>
  <c r="DR195" i="2"/>
  <c r="DR201" i="2"/>
  <c r="DR210" i="2"/>
  <c r="DR204" i="2"/>
  <c r="DR216" i="2"/>
  <c r="DR165" i="2"/>
  <c r="DR177" i="2"/>
  <c r="DR171" i="2"/>
  <c r="DR168" i="2"/>
  <c r="DR174" i="2"/>
  <c r="DR180" i="2"/>
  <c r="DR159" i="2"/>
  <c r="DR162" i="2"/>
  <c r="BF15" i="2"/>
  <c r="B33" i="2"/>
  <c r="A37" i="3" s="1"/>
  <c r="CK303" i="2" l="1"/>
  <c r="BN297" i="2"/>
  <c r="DN297" i="2"/>
  <c r="DP297" i="2" s="1"/>
  <c r="L125" i="3" s="1"/>
  <c r="DS297" i="2"/>
  <c r="DW297" i="2" s="1"/>
  <c r="ED297" i="2" s="1"/>
  <c r="M125" i="3" s="1"/>
  <c r="CK297" i="2"/>
  <c r="DO279" i="2"/>
  <c r="DP279" i="2" s="1"/>
  <c r="L119" i="3" s="1"/>
  <c r="CK264" i="2"/>
  <c r="DW264" i="2"/>
  <c r="ED264" i="2" s="1"/>
  <c r="M114" i="3" s="1"/>
  <c r="CK258" i="2"/>
  <c r="CK288" i="2"/>
  <c r="DN288" i="2"/>
  <c r="DP288" i="2" s="1"/>
  <c r="L122" i="3" s="1"/>
  <c r="DS285" i="2"/>
  <c r="DW285" i="2" s="1"/>
  <c r="ED285" i="2" s="1"/>
  <c r="M121" i="3" s="1"/>
  <c r="CK285" i="2"/>
  <c r="DO285" i="2"/>
  <c r="DP285" i="2" s="1"/>
  <c r="L121" i="3" s="1"/>
  <c r="BN282" i="2"/>
  <c r="DN282" i="2"/>
  <c r="DP282" i="2" s="1"/>
  <c r="L120" i="3" s="1"/>
  <c r="DS282" i="2"/>
  <c r="DW282" i="2" s="1"/>
  <c r="ED282" i="2" s="1"/>
  <c r="M120" i="3" s="1"/>
  <c r="CK282" i="2"/>
  <c r="DS279" i="2"/>
  <c r="DW279" i="2" s="1"/>
  <c r="ED279" i="2" s="1"/>
  <c r="M119" i="3" s="1"/>
  <c r="CK279" i="2"/>
  <c r="DW276" i="2"/>
  <c r="ED276" i="2" s="1"/>
  <c r="M118" i="3" s="1"/>
  <c r="DN276" i="2"/>
  <c r="DP276" i="2" s="1"/>
  <c r="L118" i="3" s="1"/>
  <c r="CK276" i="2"/>
  <c r="DS273" i="2"/>
  <c r="DW273" i="2" s="1"/>
  <c r="ED273" i="2" s="1"/>
  <c r="M117" i="3" s="1"/>
  <c r="CK273" i="2"/>
  <c r="DO273" i="2"/>
  <c r="DP273" i="2" s="1"/>
  <c r="L117" i="3" s="1"/>
  <c r="DS270" i="2"/>
  <c r="DW270" i="2" s="1"/>
  <c r="ED270" i="2" s="1"/>
  <c r="M116" i="3" s="1"/>
  <c r="CK270" i="2"/>
  <c r="DN270" i="2"/>
  <c r="DP270" i="2" s="1"/>
  <c r="L116" i="3" s="1"/>
  <c r="DS267" i="2"/>
  <c r="DW267" i="2" s="1"/>
  <c r="ED267" i="2" s="1"/>
  <c r="M115" i="3" s="1"/>
  <c r="CK267" i="2"/>
  <c r="DN267" i="2"/>
  <c r="DP267" i="2" s="1"/>
  <c r="L115" i="3" s="1"/>
  <c r="DN264" i="2"/>
  <c r="DP264" i="2" s="1"/>
  <c r="L114" i="3" s="1"/>
  <c r="DS255" i="2"/>
  <c r="DW255" i="2" s="1"/>
  <c r="ED255" i="2" s="1"/>
  <c r="M111" i="3" s="1"/>
  <c r="CK255" i="2"/>
  <c r="DN255" i="2"/>
  <c r="DP255" i="2" s="1"/>
  <c r="L111" i="3" s="1"/>
  <c r="DN249" i="2"/>
  <c r="CK249" i="2"/>
  <c r="DW249" i="2"/>
  <c r="ED249" i="2" s="1"/>
  <c r="M109" i="3" s="1"/>
  <c r="DY246" i="2"/>
  <c r="EA246" i="2"/>
  <c r="DU300" i="2"/>
  <c r="BN300" i="2"/>
  <c r="DN300" i="2"/>
  <c r="DP300" i="2" s="1"/>
  <c r="L126" i="3" s="1"/>
  <c r="BR300" i="2"/>
  <c r="DS300" i="2"/>
  <c r="CK300" i="2"/>
  <c r="DV261" i="2"/>
  <c r="CK261" i="2"/>
  <c r="BT261" i="2"/>
  <c r="DN261" i="2"/>
  <c r="DP261" i="2" s="1"/>
  <c r="L113" i="3" s="1"/>
  <c r="DP249" i="2"/>
  <c r="DW258" i="2"/>
  <c r="ED258" i="2" s="1"/>
  <c r="M112" i="3" s="1"/>
  <c r="CK165" i="2"/>
  <c r="DW168" i="2"/>
  <c r="ED168" i="2" s="1"/>
  <c r="M82" i="3" s="1"/>
  <c r="CK168" i="2"/>
  <c r="DW165" i="2"/>
  <c r="ED165" i="2" s="1"/>
  <c r="M81" i="3" s="1"/>
  <c r="CK177" i="2"/>
  <c r="DW216" i="2"/>
  <c r="ED216" i="2" s="1"/>
  <c r="M98" i="3" s="1"/>
  <c r="DN159" i="2"/>
  <c r="DP159" i="2" s="1"/>
  <c r="L79" i="3" s="1"/>
  <c r="DN210" i="2"/>
  <c r="DP210" i="2" s="1"/>
  <c r="L96" i="3" s="1"/>
  <c r="DN174" i="2"/>
  <c r="DP174" i="2" s="1"/>
  <c r="L84" i="3" s="1"/>
  <c r="DN180" i="2"/>
  <c r="DP180" i="2" s="1"/>
  <c r="L86" i="3" s="1"/>
  <c r="DW219" i="2"/>
  <c r="ED219" i="2" s="1"/>
  <c r="M99" i="3" s="1"/>
  <c r="DU231" i="2"/>
  <c r="DU240" i="2"/>
  <c r="DS228" i="2"/>
  <c r="DV246" i="2"/>
  <c r="DW246" i="2" s="1"/>
  <c r="DU234" i="2"/>
  <c r="DU228" i="2"/>
  <c r="DS237" i="2"/>
  <c r="DS231" i="2"/>
  <c r="DS240" i="2"/>
  <c r="DN240" i="2"/>
  <c r="DP240" i="2" s="1"/>
  <c r="L106" i="3" s="1"/>
  <c r="DU237" i="2"/>
  <c r="DS234" i="2"/>
  <c r="DN222" i="2"/>
  <c r="DP222" i="2" s="1"/>
  <c r="L100" i="3" s="1"/>
  <c r="CK216" i="2"/>
  <c r="DW189" i="2"/>
  <c r="ED189" i="2" s="1"/>
  <c r="M89" i="3" s="1"/>
  <c r="CK189" i="2"/>
  <c r="DN189" i="2"/>
  <c r="DP189" i="2" s="1"/>
  <c r="L89" i="3" s="1"/>
  <c r="CK234" i="2"/>
  <c r="DW222" i="2"/>
  <c r="ED222" i="2" s="1"/>
  <c r="M100" i="3" s="1"/>
  <c r="DN219" i="2"/>
  <c r="DP219" i="2" s="1"/>
  <c r="L99" i="3" s="1"/>
  <c r="CK219" i="2"/>
  <c r="DN234" i="2"/>
  <c r="DP234" i="2" s="1"/>
  <c r="L104" i="3" s="1"/>
  <c r="DN246" i="2"/>
  <c r="DN231" i="2"/>
  <c r="DP231" i="2" s="1"/>
  <c r="L103" i="3" s="1"/>
  <c r="DN225" i="2"/>
  <c r="DP225" i="2" s="1"/>
  <c r="L101" i="3" s="1"/>
  <c r="CK222" i="2"/>
  <c r="CK231" i="2"/>
  <c r="CK195" i="2"/>
  <c r="DN192" i="2"/>
  <c r="DP192" i="2" s="1"/>
  <c r="L90" i="3" s="1"/>
  <c r="CK213" i="2"/>
  <c r="DN195" i="2"/>
  <c r="DP195" i="2" s="1"/>
  <c r="L91" i="3" s="1"/>
  <c r="DW213" i="2"/>
  <c r="ED213" i="2" s="1"/>
  <c r="M97" i="3" s="1"/>
  <c r="DN183" i="2"/>
  <c r="DP183" i="2" s="1"/>
  <c r="L87" i="3" s="1"/>
  <c r="CK174" i="2"/>
  <c r="DW174" i="2"/>
  <c r="ED174" i="2" s="1"/>
  <c r="M84" i="3" s="1"/>
  <c r="DN162" i="2"/>
  <c r="DP162" i="2" s="1"/>
  <c r="L80" i="3" s="1"/>
  <c r="CK159" i="2"/>
  <c r="DW159" i="2"/>
  <c r="ED159" i="2" s="1"/>
  <c r="M79" i="3" s="1"/>
  <c r="DW180" i="2"/>
  <c r="ED180" i="2" s="1"/>
  <c r="M86" i="3" s="1"/>
  <c r="DS225" i="2"/>
  <c r="DW225" i="2" s="1"/>
  <c r="ED225" i="2" s="1"/>
  <c r="M101" i="3" s="1"/>
  <c r="CK225" i="2"/>
  <c r="DN204" i="2"/>
  <c r="DP204" i="2" s="1"/>
  <c r="L94" i="3" s="1"/>
  <c r="DN207" i="2"/>
  <c r="DP207" i="2" s="1"/>
  <c r="L95" i="3" s="1"/>
  <c r="DS186" i="2"/>
  <c r="DW186" i="2" s="1"/>
  <c r="ED186" i="2" s="1"/>
  <c r="M88" i="3" s="1"/>
  <c r="CK186" i="2"/>
  <c r="CK228" i="2"/>
  <c r="CK198" i="2"/>
  <c r="CK204" i="2"/>
  <c r="CK210" i="2"/>
  <c r="DN198" i="2"/>
  <c r="DP198" i="2" s="1"/>
  <c r="L92" i="3" s="1"/>
  <c r="DN213" i="2"/>
  <c r="DP213" i="2" s="1"/>
  <c r="L97" i="3" s="1"/>
  <c r="DW210" i="2"/>
  <c r="ED210" i="2" s="1"/>
  <c r="M96" i="3" s="1"/>
  <c r="CK180" i="2"/>
  <c r="DN228" i="2"/>
  <c r="DP228" i="2" s="1"/>
  <c r="L102" i="3" s="1"/>
  <c r="DW198" i="2"/>
  <c r="ED198" i="2" s="1"/>
  <c r="M92" i="3" s="1"/>
  <c r="DW204" i="2"/>
  <c r="ED204" i="2" s="1"/>
  <c r="M94" i="3" s="1"/>
  <c r="CK237" i="2"/>
  <c r="DW192" i="2"/>
  <c r="ED192" i="2" s="1"/>
  <c r="M90" i="3" s="1"/>
  <c r="DN177" i="2"/>
  <c r="DP177" i="2" s="1"/>
  <c r="L85" i="3" s="1"/>
  <c r="CK171" i="2"/>
  <c r="DW201" i="2"/>
  <c r="ED201" i="2" s="1"/>
  <c r="M93" i="3" s="1"/>
  <c r="CK192" i="2"/>
  <c r="CK240" i="2"/>
  <c r="DN171" i="2"/>
  <c r="DP171" i="2" s="1"/>
  <c r="L83" i="3" s="1"/>
  <c r="DS183" i="2"/>
  <c r="DW183" i="2" s="1"/>
  <c r="ED183" i="2" s="1"/>
  <c r="M87" i="3" s="1"/>
  <c r="CK183" i="2"/>
  <c r="DW162" i="2"/>
  <c r="ED162" i="2" s="1"/>
  <c r="M80" i="3" s="1"/>
  <c r="DW171" i="2"/>
  <c r="ED171" i="2" s="1"/>
  <c r="M83" i="3" s="1"/>
  <c r="CK201" i="2"/>
  <c r="CK207" i="2"/>
  <c r="DN216" i="2"/>
  <c r="DP216" i="2" s="1"/>
  <c r="L98" i="3" s="1"/>
  <c r="DN201" i="2"/>
  <c r="DP201" i="2" s="1"/>
  <c r="L93" i="3" s="1"/>
  <c r="DN165" i="2"/>
  <c r="DP165" i="2" s="1"/>
  <c r="L81" i="3" s="1"/>
  <c r="CK162" i="2"/>
  <c r="DW177" i="2"/>
  <c r="ED177" i="2" s="1"/>
  <c r="M85" i="3" s="1"/>
  <c r="DW195" i="2"/>
  <c r="ED195" i="2" s="1"/>
  <c r="M91" i="3" s="1"/>
  <c r="DW207" i="2"/>
  <c r="ED207" i="2" s="1"/>
  <c r="M95" i="3" s="1"/>
  <c r="DN186" i="2"/>
  <c r="DP186" i="2" s="1"/>
  <c r="L88" i="3" s="1"/>
  <c r="DN168" i="2"/>
  <c r="DP168" i="2" s="1"/>
  <c r="L82" i="3" s="1"/>
  <c r="DN237" i="2"/>
  <c r="DP237" i="2" s="1"/>
  <c r="L105" i="3" s="1"/>
  <c r="BX246" i="2"/>
  <c r="DB246" i="2"/>
  <c r="DJ246" i="2"/>
  <c r="CB246" i="2"/>
  <c r="DF246" i="2"/>
  <c r="CX243" i="2"/>
  <c r="CW243" i="2"/>
  <c r="BR243" i="2"/>
  <c r="DU243" i="2"/>
  <c r="J107" i="3"/>
  <c r="DS243" i="2"/>
  <c r="BN243" i="2"/>
  <c r="CK243" i="2"/>
  <c r="CK246" i="2"/>
  <c r="H18" i="2"/>
  <c r="H21" i="2"/>
  <c r="EC246" i="2" l="1"/>
  <c r="ED246" i="2" s="1"/>
  <c r="M108" i="3" s="1"/>
  <c r="DW300" i="2"/>
  <c r="ED300" i="2" s="1"/>
  <c r="M126" i="3" s="1"/>
  <c r="DW261" i="2"/>
  <c r="ED261" i="2" s="1"/>
  <c r="M113" i="3" s="1"/>
  <c r="L109" i="3"/>
  <c r="DW237" i="2"/>
  <c r="ED237" i="2" s="1"/>
  <c r="M105" i="3" s="1"/>
  <c r="DW234" i="2"/>
  <c r="ED234" i="2" s="1"/>
  <c r="M104" i="3" s="1"/>
  <c r="DW240" i="2"/>
  <c r="ED240" i="2" s="1"/>
  <c r="M106" i="3" s="1"/>
  <c r="DW231" i="2"/>
  <c r="ED231" i="2" s="1"/>
  <c r="M103" i="3" s="1"/>
  <c r="DW228" i="2"/>
  <c r="ED228" i="2" s="1"/>
  <c r="M102" i="3" s="1"/>
  <c r="DN243" i="2"/>
  <c r="DP243" i="2" s="1"/>
  <c r="L107" i="3" s="1"/>
  <c r="DI246"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8" i="2"/>
  <c r="J18" i="2" s="1"/>
  <c r="I21" i="2"/>
  <c r="J21" i="2" s="1"/>
  <c r="AK21" i="2" s="1"/>
  <c r="I24" i="2"/>
  <c r="I27"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H24" i="2"/>
  <c r="H27" i="2"/>
  <c r="H33" i="2"/>
  <c r="H36" i="2"/>
  <c r="H39" i="2"/>
  <c r="H42" i="2"/>
  <c r="H45" i="2"/>
  <c r="H48" i="2"/>
  <c r="H51" i="2"/>
  <c r="H54" i="2"/>
  <c r="H57" i="2"/>
  <c r="H60" i="2"/>
  <c r="H63" i="2"/>
  <c r="H66"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AL15" i="2"/>
  <c r="DY153" i="2"/>
  <c r="DX153" i="2"/>
  <c r="DZ153" i="2"/>
  <c r="DY129" i="2"/>
  <c r="DX129" i="2"/>
  <c r="DZ129" i="2"/>
  <c r="DY105" i="2"/>
  <c r="DX105" i="2"/>
  <c r="DZ105" i="2"/>
  <c r="DY81" i="2"/>
  <c r="DX81" i="2"/>
  <c r="DZ81" i="2"/>
  <c r="DY57" i="2"/>
  <c r="DX57" i="2"/>
  <c r="DZ57" i="2"/>
  <c r="DY126" i="2"/>
  <c r="DX126" i="2"/>
  <c r="DZ126" i="2"/>
  <c r="DY102" i="2"/>
  <c r="DX102" i="2"/>
  <c r="DZ102" i="2"/>
  <c r="DY78" i="2"/>
  <c r="DX78" i="2"/>
  <c r="DZ78" i="2"/>
  <c r="DY54" i="2"/>
  <c r="DX54" i="2"/>
  <c r="DZ54" i="2"/>
  <c r="DY147" i="2"/>
  <c r="DX147" i="2"/>
  <c r="DZ147" i="2"/>
  <c r="DY123" i="2"/>
  <c r="DX123" i="2"/>
  <c r="DZ123" i="2"/>
  <c r="DY99" i="2"/>
  <c r="DX99" i="2"/>
  <c r="DZ99" i="2"/>
  <c r="DY75" i="2"/>
  <c r="DX75" i="2"/>
  <c r="DZ75" i="2"/>
  <c r="DY51" i="2"/>
  <c r="DX51" i="2"/>
  <c r="DZ51" i="2"/>
  <c r="DY150" i="2"/>
  <c r="DX150" i="2"/>
  <c r="DZ150" i="2"/>
  <c r="DY144" i="2"/>
  <c r="DX144" i="2"/>
  <c r="DZ144" i="2"/>
  <c r="DY120" i="2"/>
  <c r="DX120" i="2"/>
  <c r="DZ120" i="2"/>
  <c r="DY96" i="2"/>
  <c r="DX96" i="2"/>
  <c r="DZ96" i="2"/>
  <c r="DY72" i="2"/>
  <c r="DX72" i="2"/>
  <c r="DZ72" i="2"/>
  <c r="DY48" i="2"/>
  <c r="DX48" i="2"/>
  <c r="DZ48" i="2"/>
  <c r="DY141" i="2"/>
  <c r="DX141" i="2"/>
  <c r="DZ141" i="2"/>
  <c r="DY117" i="2"/>
  <c r="DX117" i="2"/>
  <c r="DZ117" i="2"/>
  <c r="DY93" i="2"/>
  <c r="DX93" i="2"/>
  <c r="DZ93" i="2"/>
  <c r="DY45" i="2"/>
  <c r="DX45" i="2"/>
  <c r="DZ4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L108" i="3" l="1"/>
  <c r="DX9"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DX15" i="2" s="1"/>
  <c r="BB15" i="2"/>
  <c r="BC15" i="2"/>
  <c r="DY15" i="2" s="1"/>
  <c r="BD15" i="2"/>
  <c r="BE15" i="2"/>
  <c r="DZ15" i="2" s="1"/>
  <c r="BG15" i="2"/>
  <c r="BH15" i="2"/>
  <c r="BI15" i="2"/>
  <c r="AZ18" i="2"/>
  <c r="BA18" i="2"/>
  <c r="DX18" i="2" s="1"/>
  <c r="BB18" i="2"/>
  <c r="BC18" i="2"/>
  <c r="DY18" i="2" s="1"/>
  <c r="BD18" i="2"/>
  <c r="BE18" i="2"/>
  <c r="DZ18" i="2" s="1"/>
  <c r="BF18" i="2"/>
  <c r="BG18" i="2"/>
  <c r="BH18" i="2"/>
  <c r="BI18" i="2"/>
  <c r="AZ21" i="2"/>
  <c r="BA21" i="2"/>
  <c r="DX21" i="2" s="1"/>
  <c r="BB21" i="2"/>
  <c r="BC21" i="2"/>
  <c r="DY21" i="2" s="1"/>
  <c r="BD21" i="2"/>
  <c r="BE21" i="2"/>
  <c r="DZ21" i="2" s="1"/>
  <c r="BF21" i="2"/>
  <c r="BG21" i="2"/>
  <c r="BH21" i="2"/>
  <c r="BI21" i="2"/>
  <c r="AZ24" i="2"/>
  <c r="BA24" i="2"/>
  <c r="DX24" i="2" s="1"/>
  <c r="BB24" i="2"/>
  <c r="BC24" i="2"/>
  <c r="DY24" i="2" s="1"/>
  <c r="BD24" i="2"/>
  <c r="BE24" i="2"/>
  <c r="DZ24" i="2" s="1"/>
  <c r="BF24" i="2"/>
  <c r="BG24" i="2"/>
  <c r="BH24" i="2"/>
  <c r="BI24" i="2"/>
  <c r="AZ33" i="2"/>
  <c r="BA33" i="2"/>
  <c r="DX33" i="2" s="1"/>
  <c r="BB33" i="2"/>
  <c r="BC33" i="2"/>
  <c r="DY33" i="2" s="1"/>
  <c r="BD33" i="2"/>
  <c r="BE33" i="2"/>
  <c r="DZ33" i="2" s="1"/>
  <c r="BF33" i="2"/>
  <c r="BG33" i="2"/>
  <c r="BH33" i="2"/>
  <c r="BI33" i="2"/>
  <c r="BA39" i="2"/>
  <c r="BE39" i="2"/>
  <c r="BF39" i="2"/>
  <c r="BH39" i="2"/>
  <c r="AZ42" i="2"/>
  <c r="BA42" i="2"/>
  <c r="BB42" i="2"/>
  <c r="BC42" i="2"/>
  <c r="BD42" i="2"/>
  <c r="BE42" i="2"/>
  <c r="BF42" i="2"/>
  <c r="BG42" i="2"/>
  <c r="BH42" i="2"/>
  <c r="BI42" i="2"/>
  <c r="AY69" i="2"/>
  <c r="AP45" i="2"/>
  <c r="AQ45" i="2"/>
  <c r="AT45" i="2"/>
  <c r="AU45" i="2"/>
  <c r="AV45" i="2"/>
  <c r="AW45" i="2"/>
  <c r="AX45" i="2"/>
  <c r="AY45" i="2"/>
  <c r="AP48" i="2"/>
  <c r="AQ48" i="2"/>
  <c r="AT48" i="2"/>
  <c r="AU48" i="2"/>
  <c r="AV48" i="2"/>
  <c r="AW48" i="2"/>
  <c r="AX48" i="2"/>
  <c r="AY48" i="2"/>
  <c r="AP51" i="2"/>
  <c r="AQ51" i="2"/>
  <c r="AT51" i="2"/>
  <c r="AU51" i="2"/>
  <c r="AV51" i="2"/>
  <c r="AW51" i="2"/>
  <c r="AX51" i="2"/>
  <c r="AY51" i="2"/>
  <c r="AP54" i="2"/>
  <c r="AQ54" i="2"/>
  <c r="AT54" i="2"/>
  <c r="AU54" i="2"/>
  <c r="AV54" i="2"/>
  <c r="AW54" i="2"/>
  <c r="AX54" i="2"/>
  <c r="AY54" i="2"/>
  <c r="AP57" i="2"/>
  <c r="AQ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390" i="2"/>
  <c r="M36" i="2"/>
  <c r="AJ36" i="2" s="1"/>
  <c r="BD36" i="2" s="1"/>
  <c r="AB38" i="2"/>
  <c r="AB37" i="2"/>
  <c r="DC36" i="2"/>
  <c r="CE36" i="2"/>
  <c r="DK36" i="2" s="1"/>
  <c r="AE36" i="2"/>
  <c r="AN36" i="2" s="1"/>
  <c r="AX36" i="2" s="1"/>
  <c r="AB36" i="2"/>
  <c r="V36" i="2"/>
  <c r="R36" i="2"/>
  <c r="AG36" i="2"/>
  <c r="BA36" i="2" s="1"/>
  <c r="DX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Q36" i="2" l="1"/>
  <c r="BL36" i="2" s="1"/>
  <c r="AT36" i="2"/>
  <c r="BO36" i="2" s="1"/>
  <c r="AH36" i="2"/>
  <c r="AK36" i="2"/>
  <c r="BY36" i="2"/>
  <c r="BV36" i="2"/>
  <c r="AC26" i="2"/>
  <c r="AC38" i="2"/>
  <c r="DF36" i="2"/>
  <c r="DH36" i="2"/>
  <c r="AF36" i="2"/>
  <c r="AP36" i="2" s="1"/>
  <c r="AC24" i="2"/>
  <c r="AL36" i="2"/>
  <c r="AV36" i="2" s="1"/>
  <c r="AC25" i="2"/>
  <c r="AC37" i="2"/>
  <c r="AC36" i="2"/>
  <c r="CY36" i="2"/>
  <c r="CZ36" i="2"/>
  <c r="CO36" i="2"/>
  <c r="DA36" i="2"/>
  <c r="CP36" i="2"/>
  <c r="DB36" i="2"/>
  <c r="CQ36" i="2"/>
  <c r="DE36" i="2"/>
  <c r="DG36" i="2"/>
  <c r="CF36" i="2"/>
  <c r="DD36" i="2"/>
  <c r="AB35" i="2"/>
  <c r="AB34" i="2"/>
  <c r="AB33" i="2"/>
  <c r="V33" i="2"/>
  <c r="M33" i="2"/>
  <c r="J33" i="2"/>
  <c r="AB32" i="2"/>
  <c r="AB31" i="2"/>
  <c r="AB30" i="2"/>
  <c r="V30" i="2"/>
  <c r="M30" i="2"/>
  <c r="AB29" i="2"/>
  <c r="AB28" i="2"/>
  <c r="AB27" i="2"/>
  <c r="V27" i="2"/>
  <c r="M27" i="2"/>
  <c r="J27" i="2"/>
  <c r="V24" i="2"/>
  <c r="M24" i="2"/>
  <c r="J24" i="2"/>
  <c r="AB23" i="2"/>
  <c r="AB22" i="2"/>
  <c r="AB21" i="2"/>
  <c r="V21" i="2"/>
  <c r="M21" i="2"/>
  <c r="AB20" i="2"/>
  <c r="AB19" i="2"/>
  <c r="AB18" i="2"/>
  <c r="V18" i="2"/>
  <c r="AL18" i="2" s="1"/>
  <c r="M18" i="2"/>
  <c r="AJ18" i="2" s="1"/>
  <c r="AM15" i="2"/>
  <c r="AB11" i="2"/>
  <c r="AB10" i="2"/>
  <c r="AB9" i="2"/>
  <c r="V9" i="2"/>
  <c r="AL9" i="2" s="1"/>
  <c r="BE36" i="2" l="1"/>
  <c r="BZ36" i="2" s="1"/>
  <c r="AU36" i="2"/>
  <c r="AI36" i="2"/>
  <c r="AS36" i="2" s="1"/>
  <c r="BN36" i="2" s="1"/>
  <c r="AR36" i="2"/>
  <c r="BM36" i="2" s="1"/>
  <c r="DZ36" i="2"/>
  <c r="AM18" i="2"/>
  <c r="BF36" i="2"/>
  <c r="CA36" i="2" s="1"/>
  <c r="AM36" i="2"/>
  <c r="AW36" i="2" s="1"/>
  <c r="BR36" i="2" s="1"/>
  <c r="AI9" i="2"/>
  <c r="AM9" i="2"/>
  <c r="AM12" i="2"/>
  <c r="AW12" i="2" s="1"/>
  <c r="AJ9" i="2"/>
  <c r="AT9" i="2" s="1"/>
  <c r="AJ12" i="2"/>
  <c r="AF9" i="2"/>
  <c r="AZ9" i="2" s="1"/>
  <c r="DJ36" i="2"/>
  <c r="AH24" i="2"/>
  <c r="AI24" i="2" s="1"/>
  <c r="AK24" i="2"/>
  <c r="AU24" i="2" s="1"/>
  <c r="AH27" i="2"/>
  <c r="BB27" i="2" s="1"/>
  <c r="AK27" i="2"/>
  <c r="AK12" i="2"/>
  <c r="AH12" i="2"/>
  <c r="BB12" i="2" s="1"/>
  <c r="AK33" i="2"/>
  <c r="AU33" i="2" s="1"/>
  <c r="AH33" i="2"/>
  <c r="AI33" i="2" s="1"/>
  <c r="AU21" i="2"/>
  <c r="AH21" i="2"/>
  <c r="AI21" i="2" s="1"/>
  <c r="AK15" i="2"/>
  <c r="AU15" i="2" s="1"/>
  <c r="AH15" i="2"/>
  <c r="AI15" i="2" s="1"/>
  <c r="AK18" i="2"/>
  <c r="AU18" i="2" s="1"/>
  <c r="AH18" i="2"/>
  <c r="AI18" i="2" s="1"/>
  <c r="AH30" i="2"/>
  <c r="AK30" i="2"/>
  <c r="BC36" i="2"/>
  <c r="DY36" i="2" s="1"/>
  <c r="BB36" i="2"/>
  <c r="BW36" i="2" s="1"/>
  <c r="AZ36" i="2"/>
  <c r="CN36" i="2"/>
  <c r="BQ36" i="2"/>
  <c r="AJ30" i="2"/>
  <c r="AT18" i="2"/>
  <c r="AJ27" i="2"/>
  <c r="AV9" i="2"/>
  <c r="BH36" i="2"/>
  <c r="AJ15" i="2"/>
  <c r="AT15" i="2" s="1"/>
  <c r="AJ33" i="2"/>
  <c r="AT33" i="2" s="1"/>
  <c r="AJ21" i="2"/>
  <c r="AT21" i="2" s="1"/>
  <c r="DI36" i="2"/>
  <c r="AJ24" i="2"/>
  <c r="AT24" i="2" s="1"/>
  <c r="CH36" i="2"/>
  <c r="DT36" i="2" s="1"/>
  <c r="BP36" i="2"/>
  <c r="BK36" i="2"/>
  <c r="DR36" i="2"/>
  <c r="AC19" i="2"/>
  <c r="AC31" i="2"/>
  <c r="AC23" i="2"/>
  <c r="AC28" i="2"/>
  <c r="AC33" i="2"/>
  <c r="AC11" i="2"/>
  <c r="AC27" i="2"/>
  <c r="AC10" i="2"/>
  <c r="AC18" i="2"/>
  <c r="AC29" i="2"/>
  <c r="AC35" i="2"/>
  <c r="AC9" i="2"/>
  <c r="AC22" i="2"/>
  <c r="AC30" i="2"/>
  <c r="AC21" i="2"/>
  <c r="AC20" i="2"/>
  <c r="AC32" i="2"/>
  <c r="AC34" i="2"/>
  <c r="AT27" i="2" l="1"/>
  <c r="BD27" i="2"/>
  <c r="AU27" i="2"/>
  <c r="BE27" i="2"/>
  <c r="DZ27" i="2" s="1"/>
  <c r="CI36" i="2"/>
  <c r="DU36" i="2" s="1"/>
  <c r="BE30" i="2"/>
  <c r="DZ30" i="2" s="1"/>
  <c r="AU30" i="2"/>
  <c r="AI30" i="2"/>
  <c r="AS30" i="2" s="1"/>
  <c r="AR30" i="2"/>
  <c r="AI27" i="2"/>
  <c r="AR27" i="2"/>
  <c r="BD30" i="2"/>
  <c r="AT30" i="2"/>
  <c r="AI12" i="2"/>
  <c r="AU12" i="2"/>
  <c r="BE12" i="2"/>
  <c r="DZ12" i="2" s="1"/>
  <c r="AT12" i="2"/>
  <c r="BD12" i="2"/>
  <c r="CG36" i="2"/>
  <c r="DS36" i="2" s="1"/>
  <c r="AR24" i="2"/>
  <c r="AS24" i="2"/>
  <c r="AS21" i="2"/>
  <c r="AR21" i="2"/>
  <c r="BM21" i="2" s="1"/>
  <c r="AS18" i="2"/>
  <c r="AR18" i="2"/>
  <c r="BG36" i="2"/>
  <c r="EA36" i="2" s="1"/>
  <c r="AS15" i="2"/>
  <c r="AR15" i="2"/>
  <c r="AR33" i="2"/>
  <c r="AS33" i="2"/>
  <c r="AR9" i="2"/>
  <c r="AR12" i="2"/>
  <c r="AP9" i="2"/>
  <c r="BX36" i="2"/>
  <c r="AQ9" i="2"/>
  <c r="AU9" i="2"/>
  <c r="BC30" i="2"/>
  <c r="DY30" i="2" s="1"/>
  <c r="BB30" i="2"/>
  <c r="BU36" i="2"/>
  <c r="BS36" i="2"/>
  <c r="CC36" i="2"/>
  <c r="CR36" i="2"/>
  <c r="CX36" i="2" s="1"/>
  <c r="CT36" i="2"/>
  <c r="CS36" i="2"/>
  <c r="CM36" i="2"/>
  <c r="CU36" i="2"/>
  <c r="DL36" i="2"/>
  <c r="AO36" i="2"/>
  <c r="H33" i="3"/>
  <c r="BI36" i="2" l="1"/>
  <c r="EB36" i="2" s="1"/>
  <c r="EC36" i="2" s="1"/>
  <c r="AY36" i="2"/>
  <c r="BT36" i="2" s="1"/>
  <c r="AS27" i="2"/>
  <c r="BC27" i="2"/>
  <c r="DY27" i="2" s="1"/>
  <c r="BK9" i="2"/>
  <c r="BL9" i="2"/>
  <c r="AS12" i="2"/>
  <c r="BC12" i="2"/>
  <c r="DY12" i="2" s="1"/>
  <c r="CB36" i="2"/>
  <c r="AS9" i="2"/>
  <c r="DM36" i="2"/>
  <c r="CJ36" i="2"/>
  <c r="CK36" i="2" s="1"/>
  <c r="K36" i="3"/>
  <c r="H36" i="3"/>
  <c r="G36" i="3"/>
  <c r="F36" i="3"/>
  <c r="D36" i="3"/>
  <c r="C36" i="3"/>
  <c r="B36" i="3"/>
  <c r="B36" i="2"/>
  <c r="A38" i="3" s="1"/>
  <c r="BO30" i="2"/>
  <c r="BO27" i="2"/>
  <c r="BP27" i="2"/>
  <c r="BP30" i="2"/>
  <c r="CE30" i="2"/>
  <c r="BN30" i="2"/>
  <c r="BM30" i="2"/>
  <c r="AE30" i="2"/>
  <c r="AN30" i="2" s="1"/>
  <c r="AX30" i="2" s="1"/>
  <c r="BS30" i="2" s="1"/>
  <c r="BZ156" i="2"/>
  <c r="BZ153" i="2"/>
  <c r="BZ150" i="2"/>
  <c r="BZ42" i="2"/>
  <c r="BZ39" i="2"/>
  <c r="BZ27" i="2"/>
  <c r="BZ24" i="2"/>
  <c r="BZ21" i="2"/>
  <c r="BZ18" i="2"/>
  <c r="BZ15" i="2"/>
  <c r="BZ12" i="2"/>
  <c r="BE9" i="2"/>
  <c r="BY156" i="2"/>
  <c r="BY153" i="2"/>
  <c r="BY150" i="2"/>
  <c r="BY42" i="2"/>
  <c r="BY27" i="2"/>
  <c r="BY24" i="2"/>
  <c r="BY21" i="2"/>
  <c r="BY18" i="2"/>
  <c r="BY15" i="2"/>
  <c r="BY12" i="2"/>
  <c r="BD9"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DO36" i="2" l="1"/>
  <c r="DZ9" i="2"/>
  <c r="BZ9" i="2"/>
  <c r="BY9" i="2"/>
  <c r="BY384" i="2" s="1"/>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V30" i="2" s="1"/>
  <c r="BQ30" i="2" s="1"/>
  <c r="AG30" i="2"/>
  <c r="BY30" i="2"/>
  <c r="AF30" i="2"/>
  <c r="DK30" i="2"/>
  <c r="BA30" i="2" l="1"/>
  <c r="DX30" i="2" s="1"/>
  <c r="AQ30" i="2"/>
  <c r="BL30" i="2" s="1"/>
  <c r="AZ30" i="2"/>
  <c r="BU30" i="2" s="1"/>
  <c r="AP30" i="2"/>
  <c r="BK30" i="2" s="1"/>
  <c r="B42" i="2"/>
  <c r="A39" i="3"/>
  <c r="BF30" i="2"/>
  <c r="CA30" i="2" s="1"/>
  <c r="AM30" i="2"/>
  <c r="AW30" i="2" s="1"/>
  <c r="BR30" i="2" s="1"/>
  <c r="ED36" i="2"/>
  <c r="CX30" i="2"/>
  <c r="DN36" i="2"/>
  <c r="DP36" i="2" s="1"/>
  <c r="BW30" i="2"/>
  <c r="DL30" i="2"/>
  <c r="I36" i="3" s="1"/>
  <c r="DC30" i="2"/>
  <c r="AO30" i="2"/>
  <c r="CC30" i="2"/>
  <c r="CF30" i="2"/>
  <c r="DR30" i="2" s="1"/>
  <c r="CG30" i="2"/>
  <c r="DS30" i="2" s="1"/>
  <c r="CH30" i="2"/>
  <c r="DT30" i="2" s="1"/>
  <c r="BZ30" i="2"/>
  <c r="BG30" i="2"/>
  <c r="CW30" i="2"/>
  <c r="BV30" i="2" l="1"/>
  <c r="BI30" i="2"/>
  <c r="AY30" i="2"/>
  <c r="BT30" i="2" s="1"/>
  <c r="B45" i="2"/>
  <c r="A40" i="3"/>
  <c r="BX30" i="2"/>
  <c r="CY30" i="2"/>
  <c r="CZ30" i="2"/>
  <c r="DD30" i="2"/>
  <c r="DE30" i="2"/>
  <c r="DG30" i="2"/>
  <c r="DM30" i="2"/>
  <c r="J36" i="3" s="1"/>
  <c r="CI30" i="2"/>
  <c r="CJ30" i="2"/>
  <c r="DV30" i="2" l="1"/>
  <c r="DN30" i="2"/>
  <c r="B48" i="2"/>
  <c r="A41" i="3"/>
  <c r="DJ30" i="2"/>
  <c r="CD30" i="2"/>
  <c r="CB30" i="2"/>
  <c r="EB30" i="2"/>
  <c r="DH30" i="2"/>
  <c r="EA30" i="2"/>
  <c r="DF30" i="2"/>
  <c r="DU30" i="2"/>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W30" i="2" l="1"/>
  <c r="DR9" i="2"/>
  <c r="B51" i="2"/>
  <c r="A42" i="3"/>
  <c r="EC30" i="2"/>
  <c r="DI30" i="2"/>
  <c r="ED30" i="2" l="1"/>
  <c r="M36" i="3" s="1"/>
  <c r="B54" i="2"/>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W27" i="2"/>
  <c r="BX27" i="2"/>
  <c r="BV39" i="2"/>
  <c r="CA39" i="2"/>
  <c r="CC39" i="2"/>
  <c r="BU42" i="2"/>
  <c r="BV42" i="2"/>
  <c r="BW42" i="2"/>
  <c r="BX42" i="2"/>
  <c r="CA42" i="2"/>
  <c r="CB42" i="2"/>
  <c r="CC42" i="2"/>
  <c r="CD42"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BE126" i="2" s="1"/>
  <c r="BZ126" i="2" s="1"/>
  <c r="AH126" i="2"/>
  <c r="BB126" i="2" s="1"/>
  <c r="BW126" i="2" s="1"/>
  <c r="AK102" i="2"/>
  <c r="BE102" i="2" s="1"/>
  <c r="BZ102" i="2" s="1"/>
  <c r="AH102" i="2"/>
  <c r="BB102" i="2" s="1"/>
  <c r="BW102" i="2" s="1"/>
  <c r="AK78" i="2"/>
  <c r="BE78" i="2" s="1"/>
  <c r="BZ78" i="2" s="1"/>
  <c r="AH78" i="2"/>
  <c r="BB78" i="2" s="1"/>
  <c r="BW78" i="2" s="1"/>
  <c r="AK75" i="2"/>
  <c r="BE75" i="2" s="1"/>
  <c r="BZ75" i="2" s="1"/>
  <c r="AH75" i="2"/>
  <c r="BB75" i="2" s="1"/>
  <c r="BW75" i="2" s="1"/>
  <c r="AK96" i="2"/>
  <c r="BE96" i="2" s="1"/>
  <c r="BZ96" i="2" s="1"/>
  <c r="AH96" i="2"/>
  <c r="BB96" i="2" s="1"/>
  <c r="BW96" i="2" s="1"/>
  <c r="AK147" i="2"/>
  <c r="BE147" i="2" s="1"/>
  <c r="BZ147" i="2" s="1"/>
  <c r="AH147" i="2"/>
  <c r="BB147" i="2" s="1"/>
  <c r="BW147" i="2" s="1"/>
  <c r="AH69" i="2"/>
  <c r="BB69" i="2" s="1"/>
  <c r="BW69" i="2" s="1"/>
  <c r="AK69" i="2"/>
  <c r="BE69" i="2" s="1"/>
  <c r="AK99" i="2"/>
  <c r="BE99" i="2" s="1"/>
  <c r="BZ99" i="2" s="1"/>
  <c r="AH99" i="2"/>
  <c r="BB99" i="2" s="1"/>
  <c r="BW99" i="2" s="1"/>
  <c r="AK144" i="2"/>
  <c r="BE144" i="2" s="1"/>
  <c r="BZ144" i="2" s="1"/>
  <c r="AH144" i="2"/>
  <c r="BB144" i="2" s="1"/>
  <c r="BW144" i="2" s="1"/>
  <c r="AK117" i="2"/>
  <c r="BE117" i="2" s="1"/>
  <c r="BZ117" i="2" s="1"/>
  <c r="AH117" i="2"/>
  <c r="BB117" i="2" s="1"/>
  <c r="BW117" i="2" s="1"/>
  <c r="AH138" i="2"/>
  <c r="BB138" i="2" s="1"/>
  <c r="BW138" i="2" s="1"/>
  <c r="AK138" i="2"/>
  <c r="BE138" i="2" s="1"/>
  <c r="BZ138" i="2" s="1"/>
  <c r="AH114" i="2"/>
  <c r="BB114" i="2" s="1"/>
  <c r="BW114" i="2" s="1"/>
  <c r="AK114" i="2"/>
  <c r="BE114" i="2" s="1"/>
  <c r="BZ114" i="2" s="1"/>
  <c r="AH90" i="2"/>
  <c r="BB90" i="2" s="1"/>
  <c r="BW90" i="2" s="1"/>
  <c r="AK90" i="2"/>
  <c r="BE90" i="2" s="1"/>
  <c r="BZ90" i="2" s="1"/>
  <c r="AH66" i="2"/>
  <c r="BB66" i="2" s="1"/>
  <c r="BW66" i="2" s="1"/>
  <c r="AK66" i="2"/>
  <c r="BE66" i="2" s="1"/>
  <c r="BZ66" i="2" s="1"/>
  <c r="AH120" i="2"/>
  <c r="BB120" i="2" s="1"/>
  <c r="BW120" i="2" s="1"/>
  <c r="AK120" i="2"/>
  <c r="BE120" i="2" s="1"/>
  <c r="BZ120" i="2" s="1"/>
  <c r="AH141" i="2"/>
  <c r="BB141" i="2" s="1"/>
  <c r="BW141" i="2" s="1"/>
  <c r="AK141" i="2"/>
  <c r="BE141" i="2" s="1"/>
  <c r="BZ141" i="2" s="1"/>
  <c r="AK135" i="2"/>
  <c r="BE135" i="2" s="1"/>
  <c r="BZ135" i="2" s="1"/>
  <c r="AH135" i="2"/>
  <c r="BB135" i="2" s="1"/>
  <c r="BW135" i="2" s="1"/>
  <c r="AH87" i="2"/>
  <c r="BB87" i="2" s="1"/>
  <c r="BW87" i="2" s="1"/>
  <c r="AK87" i="2"/>
  <c r="BE87" i="2" s="1"/>
  <c r="BZ87" i="2" s="1"/>
  <c r="AK63" i="2"/>
  <c r="BE63" i="2" s="1"/>
  <c r="BZ63" i="2" s="1"/>
  <c r="AH63" i="2"/>
  <c r="BB63" i="2" s="1"/>
  <c r="BW63" i="2" s="1"/>
  <c r="AK150" i="2"/>
  <c r="AU150" i="2" s="1"/>
  <c r="BP150" i="2" s="1"/>
  <c r="AH150" i="2"/>
  <c r="AR150" i="2" s="1"/>
  <c r="AK72" i="2"/>
  <c r="BE72" i="2" s="1"/>
  <c r="BZ72" i="2" s="1"/>
  <c r="AH72" i="2"/>
  <c r="BB72" i="2" s="1"/>
  <c r="BW72" i="2" s="1"/>
  <c r="AK156" i="2"/>
  <c r="AU156" i="2" s="1"/>
  <c r="BP156" i="2" s="1"/>
  <c r="AH156" i="2"/>
  <c r="AR156" i="2" s="1"/>
  <c r="AK60" i="2"/>
  <c r="BE60" i="2" s="1"/>
  <c r="BZ60" i="2" s="1"/>
  <c r="AH60" i="2"/>
  <c r="BB60" i="2" s="1"/>
  <c r="BW60" i="2" s="1"/>
  <c r="AK123" i="2"/>
  <c r="BE123" i="2" s="1"/>
  <c r="BZ123" i="2" s="1"/>
  <c r="AH123" i="2"/>
  <c r="BB123" i="2" s="1"/>
  <c r="BW123" i="2" s="1"/>
  <c r="AH93" i="2"/>
  <c r="BB93" i="2" s="1"/>
  <c r="BW93" i="2" s="1"/>
  <c r="AK93" i="2"/>
  <c r="BE93" i="2" s="1"/>
  <c r="BZ93" i="2" s="1"/>
  <c r="AK111" i="2"/>
  <c r="BE111" i="2" s="1"/>
  <c r="BZ111" i="2" s="1"/>
  <c r="AH111" i="2"/>
  <c r="BB111" i="2" s="1"/>
  <c r="BW111" i="2" s="1"/>
  <c r="AH132" i="2"/>
  <c r="BB132" i="2" s="1"/>
  <c r="BW132" i="2" s="1"/>
  <c r="AK132" i="2"/>
  <c r="BE132" i="2" s="1"/>
  <c r="BZ132" i="2" s="1"/>
  <c r="AH108" i="2"/>
  <c r="BB108" i="2" s="1"/>
  <c r="BW108" i="2" s="1"/>
  <c r="AK108" i="2"/>
  <c r="BE108" i="2" s="1"/>
  <c r="BZ108" i="2" s="1"/>
  <c r="AH84" i="2"/>
  <c r="BB84" i="2" s="1"/>
  <c r="BW84" i="2" s="1"/>
  <c r="AK84" i="2"/>
  <c r="BE84" i="2" s="1"/>
  <c r="BZ84" i="2" s="1"/>
  <c r="AK153" i="2"/>
  <c r="AU153" i="2" s="1"/>
  <c r="BP153" i="2" s="1"/>
  <c r="AH153" i="2"/>
  <c r="AR153" i="2" s="1"/>
  <c r="AH129" i="2"/>
  <c r="BB129" i="2" s="1"/>
  <c r="BW129" i="2" s="1"/>
  <c r="AK129" i="2"/>
  <c r="BE129" i="2" s="1"/>
  <c r="BZ129" i="2" s="1"/>
  <c r="AK105" i="2"/>
  <c r="BE105" i="2" s="1"/>
  <c r="BZ105" i="2" s="1"/>
  <c r="AH105" i="2"/>
  <c r="BB105" i="2" s="1"/>
  <c r="BW105" i="2" s="1"/>
  <c r="AH81" i="2"/>
  <c r="BB81" i="2" s="1"/>
  <c r="BW81" i="2" s="1"/>
  <c r="AK81" i="2"/>
  <c r="BE81" i="2" s="1"/>
  <c r="BZ81" i="2" s="1"/>
  <c r="AK39" i="2"/>
  <c r="AH39" i="2"/>
  <c r="AK51" i="2"/>
  <c r="BE51" i="2" s="1"/>
  <c r="BZ51" i="2" s="1"/>
  <c r="AH51" i="2"/>
  <c r="AH45" i="2"/>
  <c r="AK45" i="2"/>
  <c r="BE45" i="2" s="1"/>
  <c r="AH42" i="2"/>
  <c r="AR42" i="2" s="1"/>
  <c r="AK42" i="2"/>
  <c r="AU42" i="2" s="1"/>
  <c r="BP42" i="2" s="1"/>
  <c r="AK57" i="2"/>
  <c r="BE57" i="2" s="1"/>
  <c r="BZ57" i="2" s="1"/>
  <c r="AH57" i="2"/>
  <c r="AK48" i="2"/>
  <c r="BE48" i="2" s="1"/>
  <c r="BZ48" i="2" s="1"/>
  <c r="AH48" i="2"/>
  <c r="AK54" i="2"/>
  <c r="BE54" i="2" s="1"/>
  <c r="BZ54" i="2" s="1"/>
  <c r="AH54" i="2"/>
  <c r="CH21" i="2"/>
  <c r="DT21" i="2" s="1"/>
  <c r="CH24" i="2"/>
  <c r="DT24" i="2" s="1"/>
  <c r="BP18" i="2"/>
  <c r="CH18" i="2"/>
  <c r="CH12" i="2"/>
  <c r="DT12" i="2" s="1"/>
  <c r="BP12" i="2"/>
  <c r="CH15" i="2"/>
  <c r="CH33" i="2"/>
  <c r="DT33" i="2" s="1"/>
  <c r="BZ33" i="2"/>
  <c r="AG156" i="2"/>
  <c r="AG60" i="2"/>
  <c r="AG105" i="2"/>
  <c r="AG102" i="2"/>
  <c r="AG24" i="2"/>
  <c r="CG24" i="2"/>
  <c r="AG147" i="2"/>
  <c r="AG123" i="2"/>
  <c r="AG75" i="2"/>
  <c r="AG51" i="2"/>
  <c r="CG21" i="2"/>
  <c r="AG21" i="2"/>
  <c r="AG84" i="2"/>
  <c r="AG57" i="2"/>
  <c r="AG144" i="2"/>
  <c r="AG96" i="2"/>
  <c r="AG72" i="2"/>
  <c r="AG48" i="2"/>
  <c r="AG108" i="2"/>
  <c r="AG129" i="2"/>
  <c r="AG150" i="2"/>
  <c r="AG54" i="2"/>
  <c r="AG99" i="2"/>
  <c r="AG141" i="2"/>
  <c r="AG117" i="2"/>
  <c r="AG69" i="2"/>
  <c r="AG45" i="2"/>
  <c r="AG12" i="2"/>
  <c r="AG132" i="2"/>
  <c r="AG153" i="2"/>
  <c r="AG81" i="2"/>
  <c r="AG126" i="2"/>
  <c r="AG120" i="2"/>
  <c r="AG93" i="2"/>
  <c r="AG138" i="2"/>
  <c r="AG114" i="2"/>
  <c r="AG90" i="2"/>
  <c r="AG66" i="2"/>
  <c r="AG42" i="2"/>
  <c r="AG15" i="2"/>
  <c r="CG15" i="2"/>
  <c r="AG33" i="2"/>
  <c r="AQ33" i="2" s="1"/>
  <c r="AG27" i="2"/>
  <c r="BA27" i="2" s="1"/>
  <c r="CG27" i="2"/>
  <c r="AG78" i="2"/>
  <c r="AG135" i="2"/>
  <c r="AG111" i="2"/>
  <c r="AG87" i="2"/>
  <c r="AG63" i="2"/>
  <c r="AG39" i="2"/>
  <c r="CG18" i="2"/>
  <c r="AG18" i="2"/>
  <c r="AU39" i="2" l="1"/>
  <c r="AU384" i="2" s="1"/>
  <c r="AK384" i="2"/>
  <c r="AG384" i="2"/>
  <c r="BE384" i="2"/>
  <c r="D8" i="3" s="1"/>
  <c r="BZ384" i="2"/>
  <c r="CF150" i="2"/>
  <c r="AQ150" i="2"/>
  <c r="CF156" i="2"/>
  <c r="AQ156" i="2"/>
  <c r="CF147" i="2"/>
  <c r="BA147" i="2"/>
  <c r="BV147" i="2" s="1"/>
  <c r="CF153" i="2"/>
  <c r="AQ153" i="2"/>
  <c r="CF72" i="2"/>
  <c r="BA72" i="2"/>
  <c r="BV72" i="2" s="1"/>
  <c r="CF42" i="2"/>
  <c r="AQ42" i="2"/>
  <c r="CF57" i="2"/>
  <c r="BA57" i="2"/>
  <c r="BV57" i="2" s="1"/>
  <c r="CF111" i="2"/>
  <c r="BA111" i="2"/>
  <c r="BV111" i="2" s="1"/>
  <c r="CF138" i="2"/>
  <c r="BA138" i="2"/>
  <c r="BV138" i="2" s="1"/>
  <c r="CF99" i="2"/>
  <c r="BA99" i="2"/>
  <c r="BV99" i="2" s="1"/>
  <c r="CF39" i="2"/>
  <c r="AQ39" i="2"/>
  <c r="BP39" i="2"/>
  <c r="CF117" i="2"/>
  <c r="BA117" i="2"/>
  <c r="BV117" i="2" s="1"/>
  <c r="CF87" i="2"/>
  <c r="BA87" i="2"/>
  <c r="BV87" i="2" s="1"/>
  <c r="CF93" i="2"/>
  <c r="BA93" i="2"/>
  <c r="BV93" i="2" s="1"/>
  <c r="CF51" i="2"/>
  <c r="BA51" i="2"/>
  <c r="BV51" i="2" s="1"/>
  <c r="CF105" i="2"/>
  <c r="BA105" i="2"/>
  <c r="BV105" i="2" s="1"/>
  <c r="BB39" i="2"/>
  <c r="BW39" i="2" s="1"/>
  <c r="AR39" i="2"/>
  <c r="CF66" i="2"/>
  <c r="BA66" i="2"/>
  <c r="BV66" i="2" s="1"/>
  <c r="CF114" i="2"/>
  <c r="BA114" i="2"/>
  <c r="BV114" i="2" s="1"/>
  <c r="CF78" i="2"/>
  <c r="BA78" i="2"/>
  <c r="BV78" i="2" s="1"/>
  <c r="CF120" i="2"/>
  <c r="BA120" i="2"/>
  <c r="BV120" i="2" s="1"/>
  <c r="CF75" i="2"/>
  <c r="BA75" i="2"/>
  <c r="BV75" i="2" s="1"/>
  <c r="DZ69" i="2"/>
  <c r="DZ384" i="2" s="1"/>
  <c r="BZ69" i="2"/>
  <c r="CF132" i="2"/>
  <c r="BA132" i="2"/>
  <c r="BV132" i="2" s="1"/>
  <c r="CF96" i="2"/>
  <c r="BA96" i="2"/>
  <c r="BV96" i="2" s="1"/>
  <c r="CF144" i="2"/>
  <c r="BA144" i="2"/>
  <c r="BV144" i="2" s="1"/>
  <c r="CF90" i="2"/>
  <c r="BA90" i="2"/>
  <c r="BV90" i="2" s="1"/>
  <c r="CF141" i="2"/>
  <c r="BA141" i="2"/>
  <c r="BV141" i="2" s="1"/>
  <c r="CF126" i="2"/>
  <c r="BA126" i="2"/>
  <c r="BV126" i="2" s="1"/>
  <c r="CF84" i="2"/>
  <c r="BA84" i="2"/>
  <c r="BV84" i="2" s="1"/>
  <c r="CF135" i="2"/>
  <c r="BA135" i="2"/>
  <c r="BV135" i="2" s="1"/>
  <c r="DX27" i="2"/>
  <c r="BV27" i="2"/>
  <c r="CF81" i="2"/>
  <c r="BA81" i="2"/>
  <c r="BV81" i="2" s="1"/>
  <c r="CF108" i="2"/>
  <c r="BA108" i="2"/>
  <c r="BV108" i="2" s="1"/>
  <c r="BZ45" i="2"/>
  <c r="CF102" i="2"/>
  <c r="BA102" i="2"/>
  <c r="BV102" i="2" s="1"/>
  <c r="CF45" i="2"/>
  <c r="BA45" i="2"/>
  <c r="BV45" i="2" s="1"/>
  <c r="CF69" i="2"/>
  <c r="BA69" i="2"/>
  <c r="CF60" i="2"/>
  <c r="BA60" i="2"/>
  <c r="BV60" i="2" s="1"/>
  <c r="CF63" i="2"/>
  <c r="BA63" i="2"/>
  <c r="BV63" i="2" s="1"/>
  <c r="CF54" i="2"/>
  <c r="BA54" i="2"/>
  <c r="BV54" i="2" s="1"/>
  <c r="CF129" i="2"/>
  <c r="BA129" i="2"/>
  <c r="BV129" i="2" s="1"/>
  <c r="CF123" i="2"/>
  <c r="BA123" i="2"/>
  <c r="BV123" i="2" s="1"/>
  <c r="CF48" i="2"/>
  <c r="BA48" i="2"/>
  <c r="BV48" i="2" s="1"/>
  <c r="AR45" i="2"/>
  <c r="BB45" i="2"/>
  <c r="BW45" i="2" s="1"/>
  <c r="AR57" i="2"/>
  <c r="BB57" i="2"/>
  <c r="BW57" i="2" s="1"/>
  <c r="AR54" i="2"/>
  <c r="BB54" i="2"/>
  <c r="BW54" i="2" s="1"/>
  <c r="AR51" i="2"/>
  <c r="BB51" i="2"/>
  <c r="BW51" i="2" s="1"/>
  <c r="AR48" i="2"/>
  <c r="BB48" i="2"/>
  <c r="BW48" i="2" s="1"/>
  <c r="CF27" i="2"/>
  <c r="AQ27" i="2"/>
  <c r="BA12"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BF27" i="2" s="1"/>
  <c r="CA27" i="2" s="1"/>
  <c r="AL33" i="2"/>
  <c r="V39" i="2"/>
  <c r="AL39" i="2" s="1"/>
  <c r="AV39" i="2" s="1"/>
  <c r="V42" i="2"/>
  <c r="AL42" i="2" s="1"/>
  <c r="AV42" i="2" s="1"/>
  <c r="V45" i="2"/>
  <c r="AL45" i="2" s="1"/>
  <c r="BF45" i="2" s="1"/>
  <c r="CA45" i="2" s="1"/>
  <c r="V48" i="2"/>
  <c r="AL48" i="2" s="1"/>
  <c r="BF48" i="2" s="1"/>
  <c r="CA48" i="2" s="1"/>
  <c r="V51" i="2"/>
  <c r="AL51" i="2" s="1"/>
  <c r="BF51" i="2" s="1"/>
  <c r="CA51" i="2" s="1"/>
  <c r="V54" i="2"/>
  <c r="AL54" i="2" s="1"/>
  <c r="BF54" i="2" s="1"/>
  <c r="CA54" i="2" s="1"/>
  <c r="V57" i="2"/>
  <c r="AL57" i="2" s="1"/>
  <c r="BF57" i="2" s="1"/>
  <c r="CA57" i="2" s="1"/>
  <c r="V60" i="2"/>
  <c r="AL60" i="2" s="1"/>
  <c r="BF60" i="2" s="1"/>
  <c r="CA60" i="2" s="1"/>
  <c r="V63" i="2"/>
  <c r="AL63" i="2" s="1"/>
  <c r="BF63" i="2" s="1"/>
  <c r="CA63" i="2" s="1"/>
  <c r="V66" i="2"/>
  <c r="AL66" i="2" s="1"/>
  <c r="BF66" i="2" s="1"/>
  <c r="CA66" i="2" s="1"/>
  <c r="V69" i="2"/>
  <c r="AL69" i="2" s="1"/>
  <c r="BF69" i="2" s="1"/>
  <c r="CA69" i="2" s="1"/>
  <c r="V72" i="2"/>
  <c r="AL72" i="2" s="1"/>
  <c r="BF72" i="2" s="1"/>
  <c r="CA72" i="2" s="1"/>
  <c r="V75" i="2"/>
  <c r="AL75" i="2" s="1"/>
  <c r="BF75" i="2" s="1"/>
  <c r="CA75" i="2" s="1"/>
  <c r="V78" i="2"/>
  <c r="AL78" i="2" s="1"/>
  <c r="BF78" i="2" s="1"/>
  <c r="CA78" i="2" s="1"/>
  <c r="V81" i="2"/>
  <c r="AL81" i="2" s="1"/>
  <c r="BF81" i="2" s="1"/>
  <c r="CA81" i="2" s="1"/>
  <c r="V84" i="2"/>
  <c r="AL84" i="2" s="1"/>
  <c r="BF84" i="2" s="1"/>
  <c r="CA84" i="2" s="1"/>
  <c r="V87" i="2"/>
  <c r="AL87" i="2" s="1"/>
  <c r="BF87" i="2" s="1"/>
  <c r="CA87" i="2" s="1"/>
  <c r="V90" i="2"/>
  <c r="AL90" i="2" s="1"/>
  <c r="BF90" i="2" s="1"/>
  <c r="CA90" i="2" s="1"/>
  <c r="V93" i="2"/>
  <c r="AL93" i="2" s="1"/>
  <c r="BF93" i="2" s="1"/>
  <c r="CA93" i="2" s="1"/>
  <c r="V96" i="2"/>
  <c r="AL96" i="2" s="1"/>
  <c r="BF96" i="2" s="1"/>
  <c r="CA96" i="2" s="1"/>
  <c r="V99" i="2"/>
  <c r="AL99" i="2" s="1"/>
  <c r="BF99" i="2" s="1"/>
  <c r="CA99" i="2" s="1"/>
  <c r="V102" i="2"/>
  <c r="AL102" i="2" s="1"/>
  <c r="BF102" i="2" s="1"/>
  <c r="CA102" i="2" s="1"/>
  <c r="V105" i="2"/>
  <c r="AL105" i="2" s="1"/>
  <c r="BF105" i="2" s="1"/>
  <c r="CA105" i="2" s="1"/>
  <c r="V108" i="2"/>
  <c r="AL108" i="2" s="1"/>
  <c r="BF108" i="2" s="1"/>
  <c r="CA108" i="2" s="1"/>
  <c r="V111" i="2"/>
  <c r="AL111" i="2" s="1"/>
  <c r="BF111" i="2" s="1"/>
  <c r="CA111" i="2" s="1"/>
  <c r="V114" i="2"/>
  <c r="AL114" i="2" s="1"/>
  <c r="BF114" i="2" s="1"/>
  <c r="CA114" i="2" s="1"/>
  <c r="V117" i="2"/>
  <c r="AL117" i="2" s="1"/>
  <c r="BF117" i="2" s="1"/>
  <c r="CA117" i="2" s="1"/>
  <c r="V120" i="2"/>
  <c r="AL120" i="2" s="1"/>
  <c r="BF120" i="2" s="1"/>
  <c r="CA120" i="2" s="1"/>
  <c r="V123" i="2"/>
  <c r="AL123" i="2" s="1"/>
  <c r="BF123" i="2" s="1"/>
  <c r="CA123" i="2" s="1"/>
  <c r="V126" i="2"/>
  <c r="AL126" i="2" s="1"/>
  <c r="BF126" i="2" s="1"/>
  <c r="CA126" i="2" s="1"/>
  <c r="V129" i="2"/>
  <c r="AL129" i="2" s="1"/>
  <c r="BF129" i="2" s="1"/>
  <c r="CA129" i="2" s="1"/>
  <c r="V132" i="2"/>
  <c r="AL132" i="2" s="1"/>
  <c r="BF132" i="2" s="1"/>
  <c r="CA132" i="2" s="1"/>
  <c r="V135" i="2"/>
  <c r="AL135" i="2" s="1"/>
  <c r="BF135" i="2" s="1"/>
  <c r="CA135" i="2" s="1"/>
  <c r="V138" i="2"/>
  <c r="AL138" i="2" s="1"/>
  <c r="BF138" i="2" s="1"/>
  <c r="CA138" i="2" s="1"/>
  <c r="V141" i="2"/>
  <c r="AL141" i="2" s="1"/>
  <c r="BF141" i="2" s="1"/>
  <c r="CA141" i="2" s="1"/>
  <c r="V144" i="2"/>
  <c r="AL144" i="2" s="1"/>
  <c r="BF144" i="2" s="1"/>
  <c r="CA144" i="2" s="1"/>
  <c r="V147" i="2"/>
  <c r="AL147" i="2" s="1"/>
  <c r="BF147" i="2" s="1"/>
  <c r="CA147" i="2" s="1"/>
  <c r="V150" i="2"/>
  <c r="AL150" i="2" s="1"/>
  <c r="AV150" i="2" s="1"/>
  <c r="V153" i="2"/>
  <c r="AL153" i="2" s="1"/>
  <c r="AV153" i="2" s="1"/>
  <c r="V156" i="2"/>
  <c r="AL156" i="2" s="1"/>
  <c r="AV156" i="2" s="1"/>
  <c r="AE12" i="2"/>
  <c r="AN12" i="2" s="1"/>
  <c r="AE15" i="2"/>
  <c r="AE18" i="2"/>
  <c r="AN18" i="2" s="1"/>
  <c r="AE21" i="2"/>
  <c r="AN21" i="2" s="1"/>
  <c r="AE27" i="2"/>
  <c r="AN27" i="2" s="1"/>
  <c r="AE33" i="2"/>
  <c r="AN33" i="2" s="1"/>
  <c r="AE39" i="2"/>
  <c r="AN39" i="2" s="1"/>
  <c r="AX39" i="2" s="1"/>
  <c r="AE42" i="2"/>
  <c r="AN42" i="2" s="1"/>
  <c r="AX42" i="2" s="1"/>
  <c r="AE45" i="2"/>
  <c r="AN45" i="2" s="1"/>
  <c r="BH45" i="2" s="1"/>
  <c r="CC45" i="2" s="1"/>
  <c r="AE48" i="2"/>
  <c r="AN48" i="2" s="1"/>
  <c r="BH48" i="2" s="1"/>
  <c r="CC48" i="2" s="1"/>
  <c r="AE51" i="2"/>
  <c r="AN51" i="2" s="1"/>
  <c r="BH51" i="2" s="1"/>
  <c r="CC51" i="2" s="1"/>
  <c r="AE54" i="2"/>
  <c r="AN54" i="2" s="1"/>
  <c r="BH54" i="2" s="1"/>
  <c r="CC54" i="2" s="1"/>
  <c r="AE57" i="2"/>
  <c r="AN57" i="2" s="1"/>
  <c r="BH57" i="2" s="1"/>
  <c r="CC57" i="2" s="1"/>
  <c r="AE60" i="2"/>
  <c r="AN60" i="2" s="1"/>
  <c r="BH60" i="2" s="1"/>
  <c r="CC60" i="2" s="1"/>
  <c r="AE63" i="2"/>
  <c r="AN63" i="2" s="1"/>
  <c r="BH63" i="2" s="1"/>
  <c r="CC63" i="2" s="1"/>
  <c r="AE66" i="2"/>
  <c r="AN66" i="2" s="1"/>
  <c r="BH66" i="2" s="1"/>
  <c r="CC66" i="2" s="1"/>
  <c r="AE69" i="2"/>
  <c r="AN69" i="2" s="1"/>
  <c r="BH69" i="2" s="1"/>
  <c r="CC69" i="2" s="1"/>
  <c r="AE72" i="2"/>
  <c r="AN72" i="2" s="1"/>
  <c r="BH72" i="2" s="1"/>
  <c r="CC72" i="2" s="1"/>
  <c r="AE75" i="2"/>
  <c r="AN75" i="2" s="1"/>
  <c r="BH75" i="2" s="1"/>
  <c r="CC75" i="2" s="1"/>
  <c r="AE78" i="2"/>
  <c r="AN78" i="2" s="1"/>
  <c r="BH78" i="2" s="1"/>
  <c r="CC78" i="2" s="1"/>
  <c r="AE81" i="2"/>
  <c r="AN81" i="2" s="1"/>
  <c r="BH81" i="2" s="1"/>
  <c r="CC81" i="2" s="1"/>
  <c r="AE84" i="2"/>
  <c r="AN84" i="2" s="1"/>
  <c r="BH84" i="2" s="1"/>
  <c r="CC84" i="2" s="1"/>
  <c r="AE87" i="2"/>
  <c r="AN87" i="2" s="1"/>
  <c r="BH87" i="2" s="1"/>
  <c r="CC87" i="2" s="1"/>
  <c r="AE90" i="2"/>
  <c r="AN90" i="2" s="1"/>
  <c r="BH90" i="2" s="1"/>
  <c r="CC90" i="2" s="1"/>
  <c r="AE93" i="2"/>
  <c r="AN93" i="2" s="1"/>
  <c r="BH93" i="2" s="1"/>
  <c r="CC93" i="2" s="1"/>
  <c r="AE96" i="2"/>
  <c r="AN96" i="2" s="1"/>
  <c r="BH96" i="2" s="1"/>
  <c r="CC96" i="2" s="1"/>
  <c r="AE99" i="2"/>
  <c r="AN99" i="2" s="1"/>
  <c r="BH99" i="2" s="1"/>
  <c r="CC99" i="2" s="1"/>
  <c r="AE102" i="2"/>
  <c r="AN102" i="2" s="1"/>
  <c r="BH102" i="2" s="1"/>
  <c r="CC102" i="2" s="1"/>
  <c r="AE105" i="2"/>
  <c r="AN105" i="2" s="1"/>
  <c r="BH105" i="2" s="1"/>
  <c r="CC105" i="2" s="1"/>
  <c r="AE108" i="2"/>
  <c r="AN108" i="2" s="1"/>
  <c r="BH108" i="2" s="1"/>
  <c r="CC108" i="2" s="1"/>
  <c r="AE111" i="2"/>
  <c r="AN111" i="2" s="1"/>
  <c r="BH111" i="2" s="1"/>
  <c r="CC111" i="2" s="1"/>
  <c r="AE114" i="2"/>
  <c r="AN114" i="2" s="1"/>
  <c r="BH114" i="2" s="1"/>
  <c r="CC114" i="2" s="1"/>
  <c r="AE117" i="2"/>
  <c r="AN117" i="2" s="1"/>
  <c r="BH117" i="2" s="1"/>
  <c r="CC117" i="2" s="1"/>
  <c r="AE120" i="2"/>
  <c r="AN120" i="2" s="1"/>
  <c r="BH120" i="2" s="1"/>
  <c r="CC120" i="2" s="1"/>
  <c r="AE123" i="2"/>
  <c r="AN123" i="2" s="1"/>
  <c r="BH123" i="2" s="1"/>
  <c r="CC123" i="2" s="1"/>
  <c r="AE126" i="2"/>
  <c r="AN126" i="2" s="1"/>
  <c r="BH126" i="2" s="1"/>
  <c r="CC126" i="2" s="1"/>
  <c r="AE129" i="2"/>
  <c r="AN129" i="2" s="1"/>
  <c r="BH129" i="2" s="1"/>
  <c r="CC129" i="2" s="1"/>
  <c r="AE132" i="2"/>
  <c r="AN132" i="2" s="1"/>
  <c r="BH132" i="2" s="1"/>
  <c r="CC132" i="2" s="1"/>
  <c r="AE135" i="2"/>
  <c r="AN135" i="2" s="1"/>
  <c r="BH135" i="2" s="1"/>
  <c r="CC135" i="2" s="1"/>
  <c r="AE138" i="2"/>
  <c r="AN138" i="2" s="1"/>
  <c r="BH138" i="2" s="1"/>
  <c r="CC138" i="2" s="1"/>
  <c r="AE141" i="2"/>
  <c r="AN141" i="2" s="1"/>
  <c r="BH141" i="2" s="1"/>
  <c r="CC141" i="2" s="1"/>
  <c r="AE144" i="2"/>
  <c r="AN144" i="2" s="1"/>
  <c r="BH144" i="2" s="1"/>
  <c r="CC144" i="2" s="1"/>
  <c r="AE147" i="2"/>
  <c r="AN147" i="2" s="1"/>
  <c r="BH147" i="2" s="1"/>
  <c r="CC147" i="2" s="1"/>
  <c r="AE150" i="2"/>
  <c r="AN150" i="2" s="1"/>
  <c r="AX150" i="2" s="1"/>
  <c r="AE153" i="2"/>
  <c r="AN153" i="2" s="1"/>
  <c r="AX153" i="2" s="1"/>
  <c r="AE156" i="2"/>
  <c r="AN156" i="2" s="1"/>
  <c r="AX156" i="2" s="1"/>
  <c r="AE9" i="2"/>
  <c r="AN9" i="2" s="1"/>
  <c r="AO9" i="2" s="1"/>
  <c r="AQ384" i="2" l="1"/>
  <c r="C6" i="3" s="1"/>
  <c r="CF384" i="2"/>
  <c r="BA384" i="2"/>
  <c r="AR384" i="2"/>
  <c r="C8" i="3"/>
  <c r="AU386" i="2"/>
  <c r="DX69" i="2"/>
  <c r="BV69" i="2"/>
  <c r="AX27" i="2"/>
  <c r="BH27" i="2"/>
  <c r="CC27" i="2" s="1"/>
  <c r="AM27" i="2"/>
  <c r="AV27" i="2"/>
  <c r="DX12" i="2"/>
  <c r="B72" i="2"/>
  <c r="A49" i="3"/>
  <c r="AN15" i="2"/>
  <c r="AX15" i="2" s="1"/>
  <c r="AV33" i="2"/>
  <c r="AM33" i="2"/>
  <c r="AV21" i="2"/>
  <c r="AM21" i="2"/>
  <c r="AV24" i="2"/>
  <c r="AM24" i="2"/>
  <c r="AV12" i="2"/>
  <c r="AX9" i="2"/>
  <c r="DL9" i="2"/>
  <c r="CC33" i="2"/>
  <c r="AX33" i="2"/>
  <c r="CA33" i="2"/>
  <c r="BP9" i="2"/>
  <c r="BP384" i="2" s="1"/>
  <c r="CH9" i="2"/>
  <c r="BC9" i="2"/>
  <c r="CG9" i="2"/>
  <c r="BF9" i="2"/>
  <c r="BF384"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X384" i="2" l="1"/>
  <c r="AV384" i="2"/>
  <c r="AW27" i="2"/>
  <c r="BG27" i="2"/>
  <c r="CB27" i="2" s="1"/>
  <c r="DY9" i="2"/>
  <c r="DS9" i="2"/>
  <c r="B75" i="2"/>
  <c r="A50" i="3"/>
  <c r="CA9" i="2"/>
  <c r="BV9" i="2"/>
  <c r="BX9" i="2"/>
  <c r="DE9" i="2"/>
  <c r="DB9" i="2"/>
  <c r="CZ9" i="2"/>
  <c r="DT9" i="2"/>
  <c r="CR9" i="2"/>
  <c r="AX18" i="2"/>
  <c r="AX24" i="2"/>
  <c r="AX21" i="2"/>
  <c r="DJ9" i="2" l="1"/>
  <c r="B78" i="2"/>
  <c r="A51" i="3"/>
  <c r="AX12" i="2"/>
  <c r="AX384" i="2" s="1"/>
  <c r="BH12" i="2"/>
  <c r="D6" i="3"/>
  <c r="AQ386"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384" i="2" l="1"/>
  <c r="B81" i="2"/>
  <c r="A52" i="3"/>
  <c r="CC9" i="2"/>
  <c r="DG9" i="2"/>
  <c r="B30" i="3"/>
  <c r="B84" i="2" l="1"/>
  <c r="A53" i="3"/>
  <c r="BN12" i="2"/>
  <c r="BN15" i="2"/>
  <c r="BN18" i="2"/>
  <c r="BL21" i="2"/>
  <c r="BN21" i="2"/>
  <c r="BQ21" i="2"/>
  <c r="BS21" i="2"/>
  <c r="BN24" i="2"/>
  <c r="BQ24" i="2"/>
  <c r="BS24" i="2"/>
  <c r="BM27" i="2"/>
  <c r="BQ27" i="2"/>
  <c r="BR27" i="2"/>
  <c r="BS27" i="2"/>
  <c r="BN33" i="2"/>
  <c r="BQ33" i="2"/>
  <c r="BS33" i="2"/>
  <c r="BM39" i="2"/>
  <c r="BQ39" i="2"/>
  <c r="BS39" i="2"/>
  <c r="BM42" i="2"/>
  <c r="BQ42" i="2"/>
  <c r="BS42" i="2"/>
  <c r="BM45" i="2"/>
  <c r="BQ45" i="2"/>
  <c r="BR45" i="2"/>
  <c r="BS45" i="2"/>
  <c r="BT45" i="2"/>
  <c r="BM48" i="2"/>
  <c r="BQ48" i="2"/>
  <c r="BR48" i="2"/>
  <c r="BS48" i="2"/>
  <c r="BT48" i="2"/>
  <c r="BM51" i="2"/>
  <c r="BQ51" i="2"/>
  <c r="BR51" i="2"/>
  <c r="BS51" i="2"/>
  <c r="BT51" i="2"/>
  <c r="BM54" i="2"/>
  <c r="BQ54" i="2"/>
  <c r="BR54" i="2"/>
  <c r="BS54" i="2"/>
  <c r="BT54" i="2"/>
  <c r="BM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Q150" i="2"/>
  <c r="BS150" i="2"/>
  <c r="BM153" i="2"/>
  <c r="BQ153" i="2"/>
  <c r="BS153" i="2"/>
  <c r="BM156" i="2"/>
  <c r="BQ156" i="2"/>
  <c r="BS156"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AI42" i="2" l="1"/>
  <c r="AS42" i="2" s="1"/>
  <c r="BN42" i="2" s="1"/>
  <c r="AM42" i="2"/>
  <c r="AW42" i="2" s="1"/>
  <c r="BR42" i="2" s="1"/>
  <c r="AI39" i="2"/>
  <c r="AM39" i="2"/>
  <c r="B90" i="2"/>
  <c r="A55" i="3"/>
  <c r="AJ42" i="2"/>
  <c r="AT42" i="2" s="1"/>
  <c r="BO42" i="2" s="1"/>
  <c r="AJ39" i="2"/>
  <c r="AW9" i="2"/>
  <c r="CI9" i="2"/>
  <c r="CH42" i="2"/>
  <c r="DT42" i="2" s="1"/>
  <c r="CH39" i="2"/>
  <c r="CQ9" i="2"/>
  <c r="BG9" i="2"/>
  <c r="BB9" i="2"/>
  <c r="BB384" i="2" s="1"/>
  <c r="BU9" i="2"/>
  <c r="AF27" i="2"/>
  <c r="AZ27" i="2" s="1"/>
  <c r="BU27" i="2" s="1"/>
  <c r="AF21" i="2"/>
  <c r="AW21" i="2"/>
  <c r="AF42" i="2"/>
  <c r="AP42" i="2" s="1"/>
  <c r="BK42" i="2" s="1"/>
  <c r="AF24" i="2"/>
  <c r="AW24" i="2"/>
  <c r="AF39" i="2"/>
  <c r="M51" i="2"/>
  <c r="M48" i="2"/>
  <c r="M45" i="2"/>
  <c r="BO18" i="2"/>
  <c r="BO12" i="2"/>
  <c r="BO384" i="2" s="1"/>
  <c r="BD39" i="2" l="1"/>
  <c r="AT39" i="2"/>
  <c r="BG39" i="2"/>
  <c r="CB39" i="2" s="1"/>
  <c r="AW39" i="2"/>
  <c r="BR39" i="2" s="1"/>
  <c r="AZ39" i="2"/>
  <c r="BU39" i="2" s="1"/>
  <c r="AP39" i="2"/>
  <c r="BK39" i="2" s="1"/>
  <c r="BC39" i="2"/>
  <c r="AS39" i="2"/>
  <c r="DL27" i="2"/>
  <c r="AP27" i="2"/>
  <c r="BK27" i="2" s="1"/>
  <c r="EA9" i="2"/>
  <c r="DL42" i="2"/>
  <c r="AI45" i="2"/>
  <c r="AM45" i="2"/>
  <c r="BG45" i="2" s="1"/>
  <c r="CB45" i="2" s="1"/>
  <c r="B93" i="2"/>
  <c r="A56" i="3"/>
  <c r="AI48" i="2"/>
  <c r="AM48" i="2"/>
  <c r="BG48" i="2" s="1"/>
  <c r="CB48" i="2" s="1"/>
  <c r="AI51" i="2"/>
  <c r="AM51" i="2"/>
  <c r="BG51" i="2" s="1"/>
  <c r="CB51" i="2" s="1"/>
  <c r="DL39" i="2"/>
  <c r="AJ45" i="2"/>
  <c r="BD45" i="2" s="1"/>
  <c r="BY45" i="2" s="1"/>
  <c r="AJ51" i="2"/>
  <c r="BD51" i="2" s="1"/>
  <c r="BY51" i="2" s="1"/>
  <c r="AJ48" i="2"/>
  <c r="BD48" i="2" s="1"/>
  <c r="BY48" i="2" s="1"/>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Z48" i="2" s="1"/>
  <c r="BU48" i="2" s="1"/>
  <c r="AF18" i="2"/>
  <c r="AW18" i="2"/>
  <c r="AF45" i="2"/>
  <c r="AZ45" i="2" s="1"/>
  <c r="BU45" i="2" s="1"/>
  <c r="AF51" i="2"/>
  <c r="AZ51" i="2" s="1"/>
  <c r="BU51" i="2" s="1"/>
  <c r="AF12" i="2"/>
  <c r="AZ12"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BY39" i="2" l="1"/>
  <c r="BX39" i="2"/>
  <c r="BN39" i="2"/>
  <c r="AS45" i="2"/>
  <c r="BN45" i="2" s="1"/>
  <c r="BC45" i="2"/>
  <c r="BX45" i="2" s="1"/>
  <c r="BO39" i="2"/>
  <c r="AS51" i="2"/>
  <c r="BN51" i="2" s="1"/>
  <c r="BC51" i="2"/>
  <c r="BX51" i="2" s="1"/>
  <c r="AS48" i="2"/>
  <c r="BN48" i="2" s="1"/>
  <c r="BC48" i="2"/>
  <c r="DS39" i="2"/>
  <c r="B96" i="2"/>
  <c r="A57" i="3"/>
  <c r="BG12" i="2"/>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DU21" i="2"/>
  <c r="CI33" i="2"/>
  <c r="CB33" i="2"/>
  <c r="BW33" i="2"/>
  <c r="BX48" i="2" l="1"/>
  <c r="BK12" i="2"/>
  <c r="BK384" i="2" s="1"/>
  <c r="B99" i="2"/>
  <c r="A58" i="3"/>
  <c r="BK33" i="2"/>
  <c r="BO33" i="2"/>
  <c r="DE27" i="2"/>
  <c r="DC27" i="2"/>
  <c r="DF27" i="2"/>
  <c r="CY27" i="2"/>
  <c r="DG27" i="2"/>
  <c r="CZ27" i="2"/>
  <c r="DH27" i="2"/>
  <c r="DA27" i="2"/>
  <c r="DB27" i="2"/>
  <c r="DD27" i="2"/>
  <c r="CQ27" i="2"/>
  <c r="CP27" i="2"/>
  <c r="CR27" i="2"/>
  <c r="CS27" i="2"/>
  <c r="CO27" i="2"/>
  <c r="CT27" i="2"/>
  <c r="CM27" i="2"/>
  <c r="CU27" i="2"/>
  <c r="CN27" i="2"/>
  <c r="CV27" i="2"/>
  <c r="DU33" i="2"/>
  <c r="I30" i="3"/>
  <c r="I35" i="3"/>
  <c r="AO27" i="2"/>
  <c r="AY27" i="2" l="1"/>
  <c r="BT27" i="2" s="1"/>
  <c r="BI27" i="2"/>
  <c r="CD27" i="2" s="1"/>
  <c r="CX27" i="2"/>
  <c r="B102" i="2"/>
  <c r="A59" i="3"/>
  <c r="DJ27"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CQ384" i="2" l="1"/>
  <c r="CR384" i="2"/>
  <c r="CP384" i="2"/>
  <c r="DD384" i="2"/>
  <c r="DC384" i="2"/>
  <c r="DB384" i="2"/>
  <c r="CO384" i="2"/>
  <c r="DA384" i="2"/>
  <c r="DJ78" i="2"/>
  <c r="CX156" i="2"/>
  <c r="DJ54" i="2"/>
  <c r="DJ138" i="2"/>
  <c r="DJ45" i="2"/>
  <c r="DJ141" i="2"/>
  <c r="DJ105" i="2"/>
  <c r="DJ63" i="2"/>
  <c r="DJ84" i="2"/>
  <c r="AI72" i="2"/>
  <c r="BC72" i="2" s="1"/>
  <c r="BX72" i="2" s="1"/>
  <c r="AM72" i="2"/>
  <c r="BG72" i="2" s="1"/>
  <c r="CB72" i="2" s="1"/>
  <c r="AI126" i="2"/>
  <c r="BC126" i="2" s="1"/>
  <c r="BX126" i="2" s="1"/>
  <c r="AM126" i="2"/>
  <c r="BG126" i="2" s="1"/>
  <c r="CB126" i="2" s="1"/>
  <c r="AI99" i="2"/>
  <c r="BC99" i="2" s="1"/>
  <c r="BX99" i="2" s="1"/>
  <c r="AM99" i="2"/>
  <c r="BG99" i="2" s="1"/>
  <c r="CB99" i="2" s="1"/>
  <c r="AI105" i="2"/>
  <c r="BC105" i="2" s="1"/>
  <c r="BX105" i="2" s="1"/>
  <c r="AM105" i="2"/>
  <c r="BG105" i="2" s="1"/>
  <c r="CB105" i="2" s="1"/>
  <c r="AI150" i="2"/>
  <c r="AS150" i="2" s="1"/>
  <c r="BN150" i="2" s="1"/>
  <c r="AM150" i="2"/>
  <c r="AW150" i="2" s="1"/>
  <c r="AI66" i="2"/>
  <c r="BC66" i="2" s="1"/>
  <c r="BX66" i="2" s="1"/>
  <c r="AM66" i="2"/>
  <c r="BG66" i="2" s="1"/>
  <c r="CB66" i="2" s="1"/>
  <c r="AI123" i="2"/>
  <c r="BC123" i="2" s="1"/>
  <c r="BX123" i="2" s="1"/>
  <c r="AM123" i="2"/>
  <c r="BG123" i="2" s="1"/>
  <c r="CB123" i="2" s="1"/>
  <c r="AI63" i="2"/>
  <c r="BC63" i="2" s="1"/>
  <c r="BX63" i="2" s="1"/>
  <c r="AM63" i="2"/>
  <c r="BG63" i="2" s="1"/>
  <c r="CB63" i="2" s="1"/>
  <c r="AI144" i="2"/>
  <c r="BC144" i="2" s="1"/>
  <c r="BX144" i="2" s="1"/>
  <c r="AM144" i="2"/>
  <c r="BG144" i="2" s="1"/>
  <c r="CB144" i="2" s="1"/>
  <c r="AI120" i="2"/>
  <c r="BC120" i="2" s="1"/>
  <c r="BX120" i="2" s="1"/>
  <c r="AM120" i="2"/>
  <c r="BG120" i="2" s="1"/>
  <c r="CB120" i="2" s="1"/>
  <c r="AI96" i="2"/>
  <c r="BC96" i="2" s="1"/>
  <c r="BX96" i="2" s="1"/>
  <c r="AM96" i="2"/>
  <c r="BG96" i="2" s="1"/>
  <c r="CB96" i="2" s="1"/>
  <c r="AI69" i="2"/>
  <c r="BC69" i="2" s="1"/>
  <c r="AM69" i="2"/>
  <c r="BG69" i="2" s="1"/>
  <c r="CB69" i="2" s="1"/>
  <c r="AI102" i="2"/>
  <c r="BC102" i="2" s="1"/>
  <c r="BX102" i="2" s="1"/>
  <c r="AM102" i="2"/>
  <c r="BG102" i="2" s="1"/>
  <c r="CB102" i="2" s="1"/>
  <c r="AI147" i="2"/>
  <c r="BC147" i="2" s="1"/>
  <c r="BX147" i="2" s="1"/>
  <c r="AM147" i="2"/>
  <c r="BG147" i="2" s="1"/>
  <c r="CB147" i="2" s="1"/>
  <c r="AI60" i="2"/>
  <c r="BC60" i="2" s="1"/>
  <c r="BX60" i="2" s="1"/>
  <c r="AM60" i="2"/>
  <c r="BG60" i="2" s="1"/>
  <c r="CB60" i="2" s="1"/>
  <c r="AI141" i="2"/>
  <c r="BC141" i="2" s="1"/>
  <c r="BX141" i="2" s="1"/>
  <c r="AM141" i="2"/>
  <c r="BG141" i="2" s="1"/>
  <c r="CB141" i="2" s="1"/>
  <c r="AI117" i="2"/>
  <c r="BC117" i="2" s="1"/>
  <c r="BX117" i="2" s="1"/>
  <c r="AM117" i="2"/>
  <c r="BG117" i="2" s="1"/>
  <c r="CB117" i="2" s="1"/>
  <c r="AI93" i="2"/>
  <c r="BC93" i="2" s="1"/>
  <c r="BX93" i="2" s="1"/>
  <c r="AM93" i="2"/>
  <c r="BG93" i="2" s="1"/>
  <c r="CB93" i="2" s="1"/>
  <c r="DJ93" i="2"/>
  <c r="DJ18" i="2"/>
  <c r="AI129" i="2"/>
  <c r="BC129" i="2" s="1"/>
  <c r="BX129" i="2" s="1"/>
  <c r="AM129" i="2"/>
  <c r="BG129" i="2" s="1"/>
  <c r="CB129" i="2" s="1"/>
  <c r="AI81" i="2"/>
  <c r="BC81" i="2" s="1"/>
  <c r="BX81" i="2" s="1"/>
  <c r="AM81" i="2"/>
  <c r="BG81" i="2" s="1"/>
  <c r="CB81" i="2" s="1"/>
  <c r="AI57" i="2"/>
  <c r="AM57" i="2"/>
  <c r="BG57" i="2" s="1"/>
  <c r="CB57" i="2" s="1"/>
  <c r="AI138" i="2"/>
  <c r="BC138" i="2" s="1"/>
  <c r="BX138" i="2" s="1"/>
  <c r="AM138" i="2"/>
  <c r="BG138" i="2" s="1"/>
  <c r="CB138" i="2" s="1"/>
  <c r="AI114" i="2"/>
  <c r="BC114" i="2" s="1"/>
  <c r="BX114" i="2" s="1"/>
  <c r="AM114" i="2"/>
  <c r="BG114" i="2" s="1"/>
  <c r="CB114" i="2" s="1"/>
  <c r="AI90" i="2"/>
  <c r="BC90" i="2" s="1"/>
  <c r="BX90" i="2" s="1"/>
  <c r="AM90" i="2"/>
  <c r="BG90" i="2" s="1"/>
  <c r="CB90" i="2" s="1"/>
  <c r="DJ66" i="2"/>
  <c r="AI153" i="2"/>
  <c r="AS153" i="2" s="1"/>
  <c r="BN153" i="2" s="1"/>
  <c r="AM153" i="2"/>
  <c r="AW153" i="2" s="1"/>
  <c r="BR153" i="2" s="1"/>
  <c r="AI78" i="2"/>
  <c r="BC78" i="2" s="1"/>
  <c r="BX78" i="2" s="1"/>
  <c r="AM78" i="2"/>
  <c r="BG78" i="2" s="1"/>
  <c r="CB78" i="2" s="1"/>
  <c r="AI135" i="2"/>
  <c r="BC135" i="2" s="1"/>
  <c r="BX135" i="2" s="1"/>
  <c r="AM135" i="2"/>
  <c r="BG135" i="2" s="1"/>
  <c r="CB135" i="2" s="1"/>
  <c r="AI111" i="2"/>
  <c r="BC111" i="2" s="1"/>
  <c r="BX111" i="2" s="1"/>
  <c r="AM111" i="2"/>
  <c r="BG111" i="2" s="1"/>
  <c r="CB111" i="2" s="1"/>
  <c r="AI87" i="2"/>
  <c r="BC87" i="2" s="1"/>
  <c r="BX87" i="2" s="1"/>
  <c r="AM87" i="2"/>
  <c r="BG87" i="2" s="1"/>
  <c r="CB87" i="2" s="1"/>
  <c r="DJ21" i="2"/>
  <c r="B105" i="2"/>
  <c r="A60" i="3"/>
  <c r="AI54" i="2"/>
  <c r="AM54" i="2"/>
  <c r="BG54" i="2" s="1"/>
  <c r="AI75" i="2"/>
  <c r="BC75" i="2" s="1"/>
  <c r="BX75" i="2" s="1"/>
  <c r="AM75" i="2"/>
  <c r="BG75" i="2" s="1"/>
  <c r="CB75" i="2" s="1"/>
  <c r="AI156" i="2"/>
  <c r="AM156" i="2"/>
  <c r="AI132" i="2"/>
  <c r="BC132" i="2" s="1"/>
  <c r="BX132" i="2" s="1"/>
  <c r="AM132" i="2"/>
  <c r="BG132" i="2" s="1"/>
  <c r="CB132" i="2" s="1"/>
  <c r="AI108" i="2"/>
  <c r="BC108" i="2" s="1"/>
  <c r="BX108" i="2" s="1"/>
  <c r="AM108" i="2"/>
  <c r="BG108" i="2" s="1"/>
  <c r="CB108" i="2" s="1"/>
  <c r="AI84" i="2"/>
  <c r="BC84" i="2" s="1"/>
  <c r="BX84" i="2" s="1"/>
  <c r="AM84" i="2"/>
  <c r="BG84" i="2" s="1"/>
  <c r="CB84" i="2" s="1"/>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BD90" i="2" s="1"/>
  <c r="BY90" i="2" s="1"/>
  <c r="AJ81" i="2"/>
  <c r="BD81" i="2" s="1"/>
  <c r="BY81" i="2" s="1"/>
  <c r="AJ78" i="2"/>
  <c r="BD78" i="2" s="1"/>
  <c r="BY78" i="2" s="1"/>
  <c r="AJ54" i="2"/>
  <c r="BD54" i="2" s="1"/>
  <c r="AJ135" i="2"/>
  <c r="BD135" i="2" s="1"/>
  <c r="BY135" i="2" s="1"/>
  <c r="AJ111" i="2"/>
  <c r="BD111" i="2" s="1"/>
  <c r="BY111" i="2" s="1"/>
  <c r="AJ87" i="2"/>
  <c r="BD87" i="2" s="1"/>
  <c r="BY87" i="2" s="1"/>
  <c r="AJ114" i="2"/>
  <c r="BD114" i="2" s="1"/>
  <c r="BY114" i="2" s="1"/>
  <c r="AJ75" i="2"/>
  <c r="BD75" i="2" s="1"/>
  <c r="BY75" i="2" s="1"/>
  <c r="AJ156" i="2"/>
  <c r="AT156" i="2" s="1"/>
  <c r="AJ132" i="2"/>
  <c r="BD132" i="2" s="1"/>
  <c r="BY132" i="2" s="1"/>
  <c r="AJ108" i="2"/>
  <c r="BD108" i="2" s="1"/>
  <c r="BY108" i="2" s="1"/>
  <c r="AJ84" i="2"/>
  <c r="BD84" i="2" s="1"/>
  <c r="BY84" i="2" s="1"/>
  <c r="AJ153" i="2"/>
  <c r="AT153" i="2" s="1"/>
  <c r="BO153" i="2" s="1"/>
  <c r="AJ69" i="2"/>
  <c r="BD69" i="2" s="1"/>
  <c r="BY69" i="2" s="1"/>
  <c r="AJ150" i="2"/>
  <c r="AT150" i="2" s="1"/>
  <c r="AJ126" i="2"/>
  <c r="BD126" i="2" s="1"/>
  <c r="BY126" i="2" s="1"/>
  <c r="AJ102" i="2"/>
  <c r="BD102" i="2" s="1"/>
  <c r="BY102" i="2" s="1"/>
  <c r="AJ138" i="2"/>
  <c r="BD138" i="2" s="1"/>
  <c r="BY138" i="2" s="1"/>
  <c r="AJ129" i="2"/>
  <c r="BD129" i="2" s="1"/>
  <c r="BY129" i="2" s="1"/>
  <c r="AJ66" i="2"/>
  <c r="BD66" i="2" s="1"/>
  <c r="BY66" i="2" s="1"/>
  <c r="AJ147" i="2"/>
  <c r="BD147" i="2" s="1"/>
  <c r="BY147" i="2" s="1"/>
  <c r="AJ123" i="2"/>
  <c r="BD123" i="2" s="1"/>
  <c r="BY123" i="2" s="1"/>
  <c r="AJ99" i="2"/>
  <c r="BD99" i="2" s="1"/>
  <c r="BY99" i="2" s="1"/>
  <c r="AJ57" i="2"/>
  <c r="BD57" i="2" s="1"/>
  <c r="BY57" i="2" s="1"/>
  <c r="AJ72" i="2"/>
  <c r="BD72" i="2" s="1"/>
  <c r="BY72" i="2" s="1"/>
  <c r="AJ63" i="2"/>
  <c r="BD63" i="2" s="1"/>
  <c r="BY63" i="2" s="1"/>
  <c r="AJ144" i="2"/>
  <c r="BD144" i="2" s="1"/>
  <c r="BY144" i="2" s="1"/>
  <c r="AJ120" i="2"/>
  <c r="BD120" i="2" s="1"/>
  <c r="BY120" i="2" s="1"/>
  <c r="AJ96" i="2"/>
  <c r="BD96" i="2" s="1"/>
  <c r="BY96" i="2" s="1"/>
  <c r="AJ105" i="2"/>
  <c r="BD105" i="2" s="1"/>
  <c r="BY105" i="2" s="1"/>
  <c r="AJ60" i="2"/>
  <c r="BD60" i="2" s="1"/>
  <c r="BY60" i="2" s="1"/>
  <c r="AJ141" i="2"/>
  <c r="BD141" i="2" s="1"/>
  <c r="BY141" i="2" s="1"/>
  <c r="AJ117" i="2"/>
  <c r="BD117" i="2" s="1"/>
  <c r="BY117" i="2" s="1"/>
  <c r="AJ93" i="2"/>
  <c r="BD93" i="2" s="1"/>
  <c r="BY93" i="2" s="1"/>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I39" i="2"/>
  <c r="DI51" i="2"/>
  <c r="DI63" i="2"/>
  <c r="DI48" i="2"/>
  <c r="DI60" i="2"/>
  <c r="DI72" i="2"/>
  <c r="DI84" i="2"/>
  <c r="DI96" i="2"/>
  <c r="DI108" i="2"/>
  <c r="DI42" i="2"/>
  <c r="DO42" i="2" s="1"/>
  <c r="DI54" i="2"/>
  <c r="DI66" i="2"/>
  <c r="DI78" i="2"/>
  <c r="DI90" i="2"/>
  <c r="DI102" i="2"/>
  <c r="DI114" i="2"/>
  <c r="DI126" i="2"/>
  <c r="DI138" i="2"/>
  <c r="DI150" i="2"/>
  <c r="DO150" i="2" s="1"/>
  <c r="CW48" i="2"/>
  <c r="DN48" i="2" s="1"/>
  <c r="CW60" i="2"/>
  <c r="DN60" i="2" s="1"/>
  <c r="CW72" i="2"/>
  <c r="DN72" i="2" s="1"/>
  <c r="CW84" i="2"/>
  <c r="DN84" i="2" s="1"/>
  <c r="CW96" i="2"/>
  <c r="DN96" i="2" s="1"/>
  <c r="CW108" i="2"/>
  <c r="DN108" i="2" s="1"/>
  <c r="CW120" i="2"/>
  <c r="DN120" i="2" s="1"/>
  <c r="CW132" i="2"/>
  <c r="DN132" i="2" s="1"/>
  <c r="CW144" i="2"/>
  <c r="DN144" i="2" s="1"/>
  <c r="CW156" i="2"/>
  <c r="CW42" i="2"/>
  <c r="CW54" i="2"/>
  <c r="CW66" i="2"/>
  <c r="DN66" i="2" s="1"/>
  <c r="DI120" i="2"/>
  <c r="DI132" i="2"/>
  <c r="DI144" i="2"/>
  <c r="CW78" i="2"/>
  <c r="DN78" i="2" s="1"/>
  <c r="CW90" i="2"/>
  <c r="DN90" i="2" s="1"/>
  <c r="CW102" i="2"/>
  <c r="DN102" i="2" s="1"/>
  <c r="CW114" i="2"/>
  <c r="DN114" i="2" s="1"/>
  <c r="CW126" i="2"/>
  <c r="DN126" i="2" s="1"/>
  <c r="CW138" i="2"/>
  <c r="DN138" i="2" s="1"/>
  <c r="CW150" i="2"/>
  <c r="CW135" i="2"/>
  <c r="DN135" i="2" s="1"/>
  <c r="CW57" i="2"/>
  <c r="CW81" i="2"/>
  <c r="DN81" i="2" s="1"/>
  <c r="CW105" i="2"/>
  <c r="DN105" i="2" s="1"/>
  <c r="CW129" i="2"/>
  <c r="DN129" i="2" s="1"/>
  <c r="CW39" i="2"/>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CW141" i="2"/>
  <c r="DN141" i="2" s="1"/>
  <c r="DI57" i="2"/>
  <c r="DI81" i="2"/>
  <c r="DI105" i="2"/>
  <c r="DI129" i="2"/>
  <c r="DI75" i="2"/>
  <c r="DI87" i="2"/>
  <c r="DI99" i="2"/>
  <c r="DI111" i="2"/>
  <c r="DI123" i="2"/>
  <c r="DI147" i="2"/>
  <c r="DI45" i="2"/>
  <c r="DI69" i="2"/>
  <c r="DI93" i="2"/>
  <c r="DI117" i="2"/>
  <c r="DI153" i="2"/>
  <c r="DO153" i="2" s="1"/>
  <c r="DI141" i="2"/>
  <c r="AF138" i="2"/>
  <c r="AF90" i="2"/>
  <c r="AZ90" i="2" s="1"/>
  <c r="BU90" i="2" s="1"/>
  <c r="AF60" i="2"/>
  <c r="AZ60" i="2" s="1"/>
  <c r="BU60" i="2" s="1"/>
  <c r="AF141" i="2"/>
  <c r="AZ141" i="2" s="1"/>
  <c r="BU141" i="2" s="1"/>
  <c r="AF117" i="2"/>
  <c r="AF93" i="2"/>
  <c r="AZ93" i="2" s="1"/>
  <c r="BU93" i="2" s="1"/>
  <c r="AF78" i="2"/>
  <c r="AZ78" i="2" s="1"/>
  <c r="BU78" i="2" s="1"/>
  <c r="AF135" i="2"/>
  <c r="AZ135" i="2" s="1"/>
  <c r="BU135" i="2" s="1"/>
  <c r="AF75" i="2"/>
  <c r="AZ75" i="2" s="1"/>
  <c r="BU75" i="2" s="1"/>
  <c r="AF132" i="2"/>
  <c r="AZ132" i="2" s="1"/>
  <c r="BU132" i="2" s="1"/>
  <c r="AF108" i="2"/>
  <c r="AZ108" i="2" s="1"/>
  <c r="BU108" i="2" s="1"/>
  <c r="AF84" i="2"/>
  <c r="AZ84" i="2" s="1"/>
  <c r="BU84" i="2" s="1"/>
  <c r="AF156" i="2"/>
  <c r="AP156" i="2" s="1"/>
  <c r="BK156" i="2" s="1"/>
  <c r="AF72" i="2"/>
  <c r="AF153" i="2"/>
  <c r="AP153" i="2" s="1"/>
  <c r="BK153" i="2" s="1"/>
  <c r="AF129" i="2"/>
  <c r="AZ129" i="2" s="1"/>
  <c r="BU129" i="2" s="1"/>
  <c r="AF105" i="2"/>
  <c r="AF81" i="2"/>
  <c r="AF87" i="2"/>
  <c r="AZ87" i="2" s="1"/>
  <c r="BU87" i="2" s="1"/>
  <c r="AF69" i="2"/>
  <c r="AZ69" i="2" s="1"/>
  <c r="BU69" i="2" s="1"/>
  <c r="AF150" i="2"/>
  <c r="AF126" i="2"/>
  <c r="AZ126" i="2" s="1"/>
  <c r="BU126" i="2" s="1"/>
  <c r="AF102" i="2"/>
  <c r="AF54" i="2"/>
  <c r="AZ54" i="2" s="1"/>
  <c r="AF66" i="2"/>
  <c r="AZ66" i="2" s="1"/>
  <c r="BU66" i="2" s="1"/>
  <c r="AF147" i="2"/>
  <c r="AZ147" i="2" s="1"/>
  <c r="BU147" i="2" s="1"/>
  <c r="AF123" i="2"/>
  <c r="AZ123" i="2" s="1"/>
  <c r="BU123" i="2" s="1"/>
  <c r="AF99" i="2"/>
  <c r="AZ99" i="2" s="1"/>
  <c r="BU99" i="2" s="1"/>
  <c r="AF57" i="2"/>
  <c r="AZ57" i="2" s="1"/>
  <c r="BU57" i="2" s="1"/>
  <c r="AF114" i="2"/>
  <c r="AZ114" i="2" s="1"/>
  <c r="BU114" i="2" s="1"/>
  <c r="AF111" i="2"/>
  <c r="AZ111" i="2" s="1"/>
  <c r="BU111" i="2" s="1"/>
  <c r="AF63" i="2"/>
  <c r="AZ63" i="2" s="1"/>
  <c r="BU63" i="2" s="1"/>
  <c r="AF144" i="2"/>
  <c r="AF120" i="2"/>
  <c r="AF96" i="2"/>
  <c r="AZ96" i="2" s="1"/>
  <c r="BU96" i="2" s="1"/>
  <c r="BM12" i="2"/>
  <c r="EA27" i="2"/>
  <c r="EC27" i="2" s="1"/>
  <c r="BK15" i="2"/>
  <c r="K77" i="3"/>
  <c r="G77" i="3"/>
  <c r="D77" i="3"/>
  <c r="K76" i="3"/>
  <c r="G76" i="3"/>
  <c r="D76" i="3"/>
  <c r="K75" i="3"/>
  <c r="G75" i="3"/>
  <c r="D75" i="3"/>
  <c r="K74" i="3"/>
  <c r="G74" i="3"/>
  <c r="D74" i="3"/>
  <c r="K73" i="3"/>
  <c r="G73" i="3"/>
  <c r="D73" i="3"/>
  <c r="K72" i="3"/>
  <c r="G72" i="3"/>
  <c r="D72" i="3"/>
  <c r="K71" i="3"/>
  <c r="G71" i="3"/>
  <c r="D71" i="3"/>
  <c r="K70" i="3"/>
  <c r="G70" i="3"/>
  <c r="D70" i="3"/>
  <c r="K69" i="3"/>
  <c r="G69" i="3"/>
  <c r="D69" i="3"/>
  <c r="K68" i="3"/>
  <c r="G68" i="3"/>
  <c r="D68" i="3"/>
  <c r="K67" i="3"/>
  <c r="G67" i="3"/>
  <c r="D67" i="3"/>
  <c r="K66" i="3"/>
  <c r="G66" i="3"/>
  <c r="D66" i="3"/>
  <c r="K65" i="3"/>
  <c r="G65" i="3"/>
  <c r="D65" i="3"/>
  <c r="K64" i="3"/>
  <c r="G64" i="3"/>
  <c r="D64" i="3"/>
  <c r="K63" i="3"/>
  <c r="G63" i="3"/>
  <c r="D63" i="3"/>
  <c r="K62" i="3"/>
  <c r="G62" i="3"/>
  <c r="D62" i="3"/>
  <c r="K61" i="3"/>
  <c r="G61" i="3"/>
  <c r="D61" i="3"/>
  <c r="K60" i="3"/>
  <c r="G60" i="3"/>
  <c r="D60" i="3"/>
  <c r="K59" i="3"/>
  <c r="G59" i="3"/>
  <c r="D59" i="3"/>
  <c r="K58" i="3"/>
  <c r="G58" i="3"/>
  <c r="D58" i="3"/>
  <c r="K57" i="3"/>
  <c r="G57" i="3"/>
  <c r="D57" i="3"/>
  <c r="K56" i="3"/>
  <c r="G56" i="3"/>
  <c r="D56" i="3"/>
  <c r="K55" i="3"/>
  <c r="G55" i="3"/>
  <c r="D55" i="3"/>
  <c r="K54" i="3"/>
  <c r="G54" i="3"/>
  <c r="D54" i="3"/>
  <c r="K53" i="3"/>
  <c r="G53" i="3"/>
  <c r="D53" i="3"/>
  <c r="K52" i="3"/>
  <c r="G52" i="3"/>
  <c r="D52" i="3"/>
  <c r="K51" i="3"/>
  <c r="G51" i="3"/>
  <c r="D51" i="3"/>
  <c r="K50" i="3"/>
  <c r="G50" i="3"/>
  <c r="D50" i="3"/>
  <c r="K49" i="3"/>
  <c r="G49" i="3"/>
  <c r="D49" i="3"/>
  <c r="K48" i="3"/>
  <c r="G48" i="3"/>
  <c r="D48" i="3"/>
  <c r="K47" i="3"/>
  <c r="G47" i="3"/>
  <c r="D47" i="3"/>
  <c r="K46" i="3"/>
  <c r="G46" i="3"/>
  <c r="D46" i="3"/>
  <c r="K45" i="3"/>
  <c r="G45" i="3"/>
  <c r="D45" i="3"/>
  <c r="K44" i="3"/>
  <c r="G44" i="3"/>
  <c r="D44" i="3"/>
  <c r="K43" i="3"/>
  <c r="G43" i="3"/>
  <c r="D43" i="3"/>
  <c r="K42" i="3"/>
  <c r="G42" i="3"/>
  <c r="D42" i="3"/>
  <c r="K41" i="3"/>
  <c r="G41" i="3"/>
  <c r="D41" i="3"/>
  <c r="K40" i="3"/>
  <c r="G40" i="3"/>
  <c r="D40" i="3"/>
  <c r="K39" i="3"/>
  <c r="G39" i="3"/>
  <c r="D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CH384" i="2" l="1"/>
  <c r="BD384" i="2"/>
  <c r="AW156" i="2"/>
  <c r="BR156" i="2" s="1"/>
  <c r="AM384" i="2"/>
  <c r="AS156" i="2"/>
  <c r="BN156" i="2" s="1"/>
  <c r="AI384" i="2"/>
  <c r="BG384" i="2"/>
  <c r="BO156" i="2"/>
  <c r="AT384" i="2"/>
  <c r="BO150" i="2"/>
  <c r="DL150" i="2"/>
  <c r="AP150" i="2"/>
  <c r="AP384" i="2" s="1"/>
  <c r="BR150" i="2"/>
  <c r="CB54" i="2"/>
  <c r="DL72" i="2"/>
  <c r="AZ72" i="2"/>
  <c r="BU72" i="2" s="1"/>
  <c r="DL138" i="2"/>
  <c r="AZ138" i="2"/>
  <c r="BU138" i="2" s="1"/>
  <c r="BU54" i="2"/>
  <c r="DL105" i="2"/>
  <c r="AZ105" i="2"/>
  <c r="BU105" i="2" s="1"/>
  <c r="DL102" i="2"/>
  <c r="AZ102" i="2"/>
  <c r="BU102" i="2" s="1"/>
  <c r="BY54" i="2"/>
  <c r="DL81" i="2"/>
  <c r="AZ81" i="2"/>
  <c r="BU81" i="2" s="1"/>
  <c r="DL117" i="2"/>
  <c r="AZ117" i="2"/>
  <c r="BU117" i="2" s="1"/>
  <c r="DL120" i="2"/>
  <c r="AZ120" i="2"/>
  <c r="BU120" i="2" s="1"/>
  <c r="DL144" i="2"/>
  <c r="AZ144" i="2"/>
  <c r="BU144" i="2" s="1"/>
  <c r="DY69" i="2"/>
  <c r="DY384" i="2" s="1"/>
  <c r="BX69" i="2"/>
  <c r="AS57" i="2"/>
  <c r="BN57" i="2" s="1"/>
  <c r="BC57" i="2"/>
  <c r="BX57" i="2" s="1"/>
  <c r="AS54" i="2"/>
  <c r="BC54" i="2"/>
  <c r="DL66" i="2"/>
  <c r="DL156" i="2"/>
  <c r="I78" i="3" s="1"/>
  <c r="DL84" i="2"/>
  <c r="DL63" i="2"/>
  <c r="I47" i="3" s="1"/>
  <c r="DL135" i="2"/>
  <c r="DL96" i="2"/>
  <c r="DL147" i="2"/>
  <c r="DT156" i="2"/>
  <c r="DL111" i="2"/>
  <c r="DL153" i="2"/>
  <c r="DL69" i="2"/>
  <c r="DL126" i="2"/>
  <c r="B108" i="2"/>
  <c r="A61" i="3"/>
  <c r="DL57" i="2"/>
  <c r="DL141" i="2"/>
  <c r="DL90" i="2"/>
  <c r="DL75" i="2"/>
  <c r="DL123" i="2"/>
  <c r="DL87" i="2"/>
  <c r="DL78" i="2"/>
  <c r="DL132" i="2"/>
  <c r="DL93" i="2"/>
  <c r="DL99" i="2"/>
  <c r="DL54" i="2"/>
  <c r="DL129" i="2"/>
  <c r="DL108" i="2"/>
  <c r="DL60" i="2"/>
  <c r="DL114" i="2"/>
  <c r="BW12" i="2"/>
  <c r="BW384"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CG129" i="2"/>
  <c r="DS129" i="2" s="1"/>
  <c r="CG132" i="2"/>
  <c r="DS132" i="2" s="1"/>
  <c r="CG84" i="2"/>
  <c r="DS84" i="2" s="1"/>
  <c r="CG54" i="2"/>
  <c r="CG96" i="2"/>
  <c r="DS96" i="2" s="1"/>
  <c r="CG90" i="2"/>
  <c r="DS90" i="2" s="1"/>
  <c r="CG81" i="2"/>
  <c r="DS81" i="2" s="1"/>
  <c r="CG102" i="2"/>
  <c r="DS102" i="2" s="1"/>
  <c r="CG150" i="2"/>
  <c r="DS150" i="2" s="1"/>
  <c r="CG75" i="2"/>
  <c r="DS75" i="2" s="1"/>
  <c r="CG99" i="2"/>
  <c r="DS99" i="2" s="1"/>
  <c r="CG87" i="2"/>
  <c r="DS87" i="2" s="1"/>
  <c r="CG153" i="2"/>
  <c r="DS153" i="2" s="1"/>
  <c r="CG156" i="2"/>
  <c r="CG78" i="2"/>
  <c r="DS78" i="2" s="1"/>
  <c r="CG63" i="2"/>
  <c r="DS63" i="2" s="1"/>
  <c r="CG114" i="2"/>
  <c r="DS114" i="2" s="1"/>
  <c r="CG93" i="2"/>
  <c r="DS93" i="2" s="1"/>
  <c r="CG69" i="2"/>
  <c r="DS69" i="2" s="1"/>
  <c r="CG123" i="2"/>
  <c r="DS123" i="2" s="1"/>
  <c r="DT54" i="2"/>
  <c r="DT384" i="2"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ED27" i="2"/>
  <c r="M35" i="3" s="1"/>
  <c r="CW27" i="2"/>
  <c r="DN27" i="2" s="1"/>
  <c r="DI27" i="2"/>
  <c r="DO27" i="2" s="1"/>
  <c r="BU12" i="2"/>
  <c r="BU384" i="2" s="1"/>
  <c r="BL12" i="2"/>
  <c r="BL384" i="2" s="1"/>
  <c r="BV12" i="2"/>
  <c r="BV384" i="2" s="1"/>
  <c r="DI15" i="2"/>
  <c r="DO15" i="2" s="1"/>
  <c r="BK18" i="2"/>
  <c r="BM15" i="2"/>
  <c r="BM384" i="2" s="1"/>
  <c r="L10" i="8"/>
  <c r="BC384" i="2" l="1"/>
  <c r="D7" i="3" s="1"/>
  <c r="AW384" i="2"/>
  <c r="C9" i="3" s="1"/>
  <c r="DL384" i="2"/>
  <c r="I154" i="3" s="1"/>
  <c r="BN54" i="2"/>
  <c r="BN384" i="2" s="1"/>
  <c r="AS384" i="2"/>
  <c r="C7" i="3" s="1"/>
  <c r="CI384" i="2"/>
  <c r="AZ384" i="2"/>
  <c r="DS156" i="2"/>
  <c r="DS384" i="2" s="1"/>
  <c r="CG384" i="2"/>
  <c r="BK150" i="2"/>
  <c r="D9" i="3"/>
  <c r="DN57" i="2"/>
  <c r="DN54" i="2"/>
  <c r="BX54" i="2"/>
  <c r="BX384" i="2" s="1"/>
  <c r="DS54" i="2"/>
  <c r="DU54" i="2"/>
  <c r="B111" i="2"/>
  <c r="A62" i="3"/>
  <c r="CZ12" i="2"/>
  <c r="CZ384" i="2" s="1"/>
  <c r="CY12" i="2"/>
  <c r="DR12" i="2"/>
  <c r="DR384" i="2" s="1"/>
  <c r="CN12" i="2"/>
  <c r="CX12" i="2" s="1"/>
  <c r="CM12" i="2"/>
  <c r="CM384" i="2" s="1"/>
  <c r="CM18" i="2"/>
  <c r="CN9" i="2"/>
  <c r="DP27" i="2"/>
  <c r="L35" i="3" s="1"/>
  <c r="CY9" i="2"/>
  <c r="F4" i="8"/>
  <c r="AW386" i="2" l="1"/>
  <c r="CY384" i="2"/>
  <c r="CN384" i="2"/>
  <c r="AS386" i="2"/>
  <c r="CX9" i="2"/>
  <c r="CX384" i="2" s="1"/>
  <c r="DJ12" i="2"/>
  <c r="DJ384" i="2" s="1"/>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384" i="2" s="1"/>
  <c r="B120" i="2" l="1"/>
  <c r="A65" i="3"/>
  <c r="CU15" i="2"/>
  <c r="BS15" i="2"/>
  <c r="CU18" i="2"/>
  <c r="BS18" i="2"/>
  <c r="CS9" i="2"/>
  <c r="BQ9" i="2"/>
  <c r="CU12" i="2"/>
  <c r="BS12" i="2"/>
  <c r="DG12" i="2"/>
  <c r="DG384"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384" i="2" l="1"/>
  <c r="CU384" i="2"/>
  <c r="B123" i="2"/>
  <c r="E47" i="8" s="1"/>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BI60" i="2" s="1"/>
  <c r="AO108" i="2"/>
  <c r="BI108" i="2" s="1"/>
  <c r="AO120" i="2"/>
  <c r="BI120" i="2" s="1"/>
  <c r="AO156" i="2"/>
  <c r="AY156" i="2" s="1"/>
  <c r="AO24" i="2"/>
  <c r="AY24" i="2" s="1"/>
  <c r="AO39" i="2"/>
  <c r="AO51" i="2"/>
  <c r="BI51" i="2" s="1"/>
  <c r="AO63" i="2"/>
  <c r="BI63" i="2" s="1"/>
  <c r="AO75" i="2"/>
  <c r="BI75" i="2" s="1"/>
  <c r="AO87" i="2"/>
  <c r="BI87" i="2" s="1"/>
  <c r="AO99" i="2"/>
  <c r="BI99" i="2" s="1"/>
  <c r="AO111" i="2"/>
  <c r="BI111" i="2" s="1"/>
  <c r="AO123" i="2"/>
  <c r="BI123" i="2" s="1"/>
  <c r="AO135" i="2"/>
  <c r="BI135" i="2" s="1"/>
  <c r="AO147" i="2"/>
  <c r="BI147" i="2" s="1"/>
  <c r="AO48" i="2"/>
  <c r="BI48" i="2" s="1"/>
  <c r="AO72" i="2"/>
  <c r="BI72" i="2" s="1"/>
  <c r="AO96" i="2"/>
  <c r="BI96" i="2" s="1"/>
  <c r="AO132" i="2"/>
  <c r="BI132" i="2" s="1"/>
  <c r="AO144" i="2"/>
  <c r="BI144" i="2" s="1"/>
  <c r="AO42" i="2"/>
  <c r="AY42" i="2" s="1"/>
  <c r="AO54" i="2"/>
  <c r="BI54" i="2" s="1"/>
  <c r="AO66" i="2"/>
  <c r="BI66" i="2" s="1"/>
  <c r="AO78" i="2"/>
  <c r="BI78" i="2" s="1"/>
  <c r="AO90" i="2"/>
  <c r="BI90" i="2" s="1"/>
  <c r="AO102" i="2"/>
  <c r="BI102" i="2" s="1"/>
  <c r="AO114" i="2"/>
  <c r="BI114" i="2" s="1"/>
  <c r="AO126" i="2"/>
  <c r="BI126" i="2" s="1"/>
  <c r="AO138" i="2"/>
  <c r="BI138" i="2" s="1"/>
  <c r="AO150" i="2"/>
  <c r="AY150" i="2" s="1"/>
  <c r="AO84" i="2"/>
  <c r="BI84" i="2" s="1"/>
  <c r="AO18" i="2"/>
  <c r="AO45" i="2"/>
  <c r="BI45" i="2" s="1"/>
  <c r="AO57" i="2"/>
  <c r="BI57" i="2" s="1"/>
  <c r="AO69" i="2"/>
  <c r="BI69" i="2" s="1"/>
  <c r="AO81" i="2"/>
  <c r="BI81" i="2" s="1"/>
  <c r="AO93" i="2"/>
  <c r="BI93" i="2" s="1"/>
  <c r="AO105" i="2"/>
  <c r="BI105" i="2" s="1"/>
  <c r="AO117" i="2"/>
  <c r="BI117" i="2" s="1"/>
  <c r="AO129" i="2"/>
  <c r="BI129" i="2" s="1"/>
  <c r="AO141" i="2"/>
  <c r="BI141" i="2" s="1"/>
  <c r="AO153" i="2"/>
  <c r="AY153" i="2" s="1"/>
  <c r="BT156" i="2" l="1"/>
  <c r="DN156" i="2"/>
  <c r="DP156" i="2" s="1"/>
  <c r="L78" i="3" s="1"/>
  <c r="BT153" i="2"/>
  <c r="DN153" i="2"/>
  <c r="DP153" i="2" s="1"/>
  <c r="L77" i="3" s="1"/>
  <c r="CD147" i="2"/>
  <c r="DO147" i="2"/>
  <c r="DP147" i="2" s="1"/>
  <c r="L75" i="3" s="1"/>
  <c r="BT150" i="2"/>
  <c r="DN150" i="2"/>
  <c r="DP150" i="2" s="1"/>
  <c r="L76" i="3" s="1"/>
  <c r="CD84" i="2"/>
  <c r="DO84" i="2"/>
  <c r="DP84" i="2" s="1"/>
  <c r="L54" i="3" s="1"/>
  <c r="BI39" i="2"/>
  <c r="CD39" i="2" s="1"/>
  <c r="AY39" i="2"/>
  <c r="CD129" i="2"/>
  <c r="DO129" i="2"/>
  <c r="DP129" i="2" s="1"/>
  <c r="L69" i="3" s="1"/>
  <c r="CD102" i="2"/>
  <c r="DO102" i="2"/>
  <c r="DP102" i="2" s="1"/>
  <c r="L60" i="3" s="1"/>
  <c r="CD108" i="2"/>
  <c r="DO108" i="2"/>
  <c r="DP108" i="2" s="1"/>
  <c r="L62" i="3" s="1"/>
  <c r="CD144" i="2"/>
  <c r="DO144" i="2"/>
  <c r="DP144" i="2" s="1"/>
  <c r="L74" i="3" s="1"/>
  <c r="CD141" i="2"/>
  <c r="DO141" i="2"/>
  <c r="DP141" i="2" s="1"/>
  <c r="L73" i="3" s="1"/>
  <c r="CD60" i="2"/>
  <c r="DO60" i="2"/>
  <c r="DP60" i="2" s="1"/>
  <c r="L46" i="3" s="1"/>
  <c r="CD63" i="2"/>
  <c r="DO63" i="2"/>
  <c r="DP63" i="2" s="1"/>
  <c r="L47" i="3" s="1"/>
  <c r="CD72" i="2"/>
  <c r="DO72" i="2"/>
  <c r="DP72" i="2" s="1"/>
  <c r="L50" i="3" s="1"/>
  <c r="CD114" i="2"/>
  <c r="DO114" i="2"/>
  <c r="DP114" i="2" s="1"/>
  <c r="L64" i="3" s="1"/>
  <c r="CD96" i="2"/>
  <c r="DO96" i="2"/>
  <c r="DP96" i="2" s="1"/>
  <c r="L58" i="3" s="1"/>
  <c r="CD48" i="2"/>
  <c r="DO48" i="2"/>
  <c r="DP48" i="2" s="1"/>
  <c r="L42" i="3" s="1"/>
  <c r="CD93" i="2"/>
  <c r="DO93" i="2"/>
  <c r="DP93" i="2" s="1"/>
  <c r="L57" i="3" s="1"/>
  <c r="CD132" i="2"/>
  <c r="DO132" i="2"/>
  <c r="DP132" i="2" s="1"/>
  <c r="L70" i="3" s="1"/>
  <c r="CD120" i="2"/>
  <c r="DO120" i="2"/>
  <c r="DP120" i="2" s="1"/>
  <c r="L66" i="3" s="1"/>
  <c r="CD123" i="2"/>
  <c r="DO123" i="2"/>
  <c r="DP123" i="2" s="1"/>
  <c r="L67" i="3" s="1"/>
  <c r="CD69" i="2"/>
  <c r="DO69" i="2"/>
  <c r="DP69" i="2" s="1"/>
  <c r="L49" i="3" s="1"/>
  <c r="CD51" i="2"/>
  <c r="DO51" i="2"/>
  <c r="DP51" i="2" s="1"/>
  <c r="L43" i="3" s="1"/>
  <c r="CD138" i="2"/>
  <c r="DO138" i="2"/>
  <c r="DP138" i="2" s="1"/>
  <c r="L72" i="3" s="1"/>
  <c r="CD126" i="2"/>
  <c r="DO126" i="2"/>
  <c r="DP126" i="2" s="1"/>
  <c r="L68" i="3" s="1"/>
  <c r="CD117" i="2"/>
  <c r="DO117" i="2"/>
  <c r="DP117" i="2" s="1"/>
  <c r="L65" i="3" s="1"/>
  <c r="CD105" i="2"/>
  <c r="DO105" i="2"/>
  <c r="DP105" i="2" s="1"/>
  <c r="L61" i="3" s="1"/>
  <c r="CD135" i="2"/>
  <c r="DO135" i="2"/>
  <c r="DP135" i="2" s="1"/>
  <c r="L71" i="3" s="1"/>
  <c r="CD90" i="2"/>
  <c r="DO90" i="2"/>
  <c r="DP90" i="2" s="1"/>
  <c r="L56" i="3" s="1"/>
  <c r="CD81" i="2"/>
  <c r="DO81" i="2"/>
  <c r="DP81" i="2" s="1"/>
  <c r="L53" i="3" s="1"/>
  <c r="CD78" i="2"/>
  <c r="DO78" i="2"/>
  <c r="DP78" i="2" s="1"/>
  <c r="L52" i="3" s="1"/>
  <c r="CD111" i="2"/>
  <c r="DO111" i="2"/>
  <c r="DP111" i="2" s="1"/>
  <c r="L63" i="3" s="1"/>
  <c r="CD66" i="2"/>
  <c r="DO66" i="2"/>
  <c r="DP66" i="2" s="1"/>
  <c r="L48" i="3" s="1"/>
  <c r="CD99" i="2"/>
  <c r="DO99" i="2"/>
  <c r="DP99" i="2" s="1"/>
  <c r="L59" i="3" s="1"/>
  <c r="CD57" i="2"/>
  <c r="DO57" i="2"/>
  <c r="DP57" i="2" s="1"/>
  <c r="L45" i="3" s="1"/>
  <c r="CD54" i="2"/>
  <c r="DO54" i="2"/>
  <c r="DP54" i="2" s="1"/>
  <c r="L44" i="3" s="1"/>
  <c r="CD87" i="2"/>
  <c r="DO87" i="2"/>
  <c r="DP87" i="2" s="1"/>
  <c r="L55" i="3" s="1"/>
  <c r="CD45" i="2"/>
  <c r="DO45" i="2"/>
  <c r="DP45" i="2" s="1"/>
  <c r="L41" i="3" s="1"/>
  <c r="BT42" i="2"/>
  <c r="DN42" i="2"/>
  <c r="DP42" i="2" s="1"/>
  <c r="L40" i="3" s="1"/>
  <c r="CD75" i="2"/>
  <c r="DO75" i="2"/>
  <c r="DP75" i="2" s="1"/>
  <c r="L51" i="3" s="1"/>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384" i="2" s="1"/>
  <c r="EA123" i="2"/>
  <c r="EA135" i="2"/>
  <c r="EB15" i="2"/>
  <c r="EB39" i="2"/>
  <c r="DO39" i="2" l="1"/>
  <c r="BT39" i="2"/>
  <c r="DN39" i="2"/>
  <c r="EC123" i="2"/>
  <c r="B132" i="2"/>
  <c r="A69" i="3"/>
  <c r="E49" i="8"/>
  <c r="EC135" i="2"/>
  <c r="CV15" i="2"/>
  <c r="BT15" i="2"/>
  <c r="CV21" i="2"/>
  <c r="CW21" i="2" s="1"/>
  <c r="DN21" i="2" s="1"/>
  <c r="BT21" i="2"/>
  <c r="CV18" i="2"/>
  <c r="BT18" i="2"/>
  <c r="CS12" i="2"/>
  <c r="CS384" i="2" s="1"/>
  <c r="BQ12" i="2"/>
  <c r="BQ384" i="2" s="1"/>
  <c r="DE12" i="2"/>
  <c r="DE384"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384"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DP39" i="2" l="1"/>
  <c r="L39" i="3" s="1"/>
  <c r="B135" i="2"/>
  <c r="A70" i="3"/>
  <c r="E50" i="8"/>
  <c r="CT15" i="2"/>
  <c r="CW15" i="2" s="1"/>
  <c r="DN15" i="2" s="1"/>
  <c r="BR15" i="2"/>
  <c r="CT18" i="2"/>
  <c r="CW18" i="2" s="1"/>
  <c r="DN18" i="2" s="1"/>
  <c r="BR18" i="2"/>
  <c r="DF12" i="2"/>
  <c r="DF384"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CT384" i="2" l="1"/>
  <c r="BR384" i="2"/>
  <c r="EA384" i="2"/>
  <c r="DU384"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AO384" i="2" s="1"/>
  <c r="B162" i="2" l="1"/>
  <c r="A79" i="3"/>
  <c r="BI12" i="2"/>
  <c r="AO386" i="2"/>
  <c r="L29" i="3"/>
  <c r="AY12" i="2"/>
  <c r="AY384" i="2" s="1"/>
  <c r="CV33" i="2"/>
  <c r="CW33" i="2" s="1"/>
  <c r="DN33" i="2" s="1"/>
  <c r="BT33" i="2"/>
  <c r="DH33" i="2"/>
  <c r="DI33" i="2" s="1"/>
  <c r="DM12" i="2"/>
  <c r="DM384" i="2" s="1"/>
  <c r="J154" i="3" s="1"/>
  <c r="DV33" i="2"/>
  <c r="DW33" i="2" s="1"/>
  <c r="CK33" i="2"/>
  <c r="EB33" i="2"/>
  <c r="EC33" i="2" s="1"/>
  <c r="CJ12" i="2"/>
  <c r="CJ384" i="2" s="1"/>
  <c r="M11" i="8"/>
  <c r="BI384" i="2" l="1"/>
  <c r="BG385" i="2" s="1"/>
  <c r="CD12" i="2"/>
  <c r="B165" i="2"/>
  <c r="A80" i="3"/>
  <c r="BT12" i="2"/>
  <c r="BT384" i="2" s="1"/>
  <c r="C10" i="3"/>
  <c r="DO33" i="2"/>
  <c r="N17" i="8" s="1"/>
  <c r="DH12" i="2"/>
  <c r="DH384" i="2" s="1"/>
  <c r="CV12" i="2"/>
  <c r="CV384" i="2" s="1"/>
  <c r="CK12" i="2"/>
  <c r="CK384" i="2" s="1"/>
  <c r="DV12" i="2"/>
  <c r="DV384" i="2" s="1"/>
  <c r="ED33" i="2"/>
  <c r="M37" i="3" s="1"/>
  <c r="J30" i="3"/>
  <c r="CI385" i="2"/>
  <c r="EB12" i="2"/>
  <c r="EB384" i="2" s="1"/>
  <c r="C13" i="1"/>
  <c r="C12" i="1"/>
  <c r="I11" i="1"/>
  <c r="C11" i="1"/>
  <c r="D10" i="3" l="1"/>
  <c r="CD384" i="2"/>
  <c r="CB385" i="2" s="1"/>
  <c r="B168" i="2"/>
  <c r="A81" i="3"/>
  <c r="DI12" i="2"/>
  <c r="DI384" i="2" s="1"/>
  <c r="DW12" i="2"/>
  <c r="EC12" i="2"/>
  <c r="CQ386" i="2"/>
  <c r="DP33" i="2"/>
  <c r="L37" i="3" s="1"/>
  <c r="AY386" i="2"/>
  <c r="AO387" i="2"/>
  <c r="C11" i="3"/>
  <c r="BR385" i="2"/>
  <c r="AW385" i="2"/>
  <c r="CW12" i="2"/>
  <c r="CW384" i="2" s="1"/>
  <c r="C8" i="8"/>
  <c r="O11" i="1"/>
  <c r="P11" i="1" s="1"/>
  <c r="M11" i="1"/>
  <c r="N11" i="1" s="1"/>
  <c r="E3" i="1" s="1"/>
  <c r="J11" i="1"/>
  <c r="K11" i="1" s="1"/>
  <c r="AO388" i="2" l="1"/>
  <c r="AO389" i="2" s="1"/>
  <c r="EC384" i="2"/>
  <c r="D15" i="3" s="1"/>
  <c r="CB389" i="2"/>
  <c r="CB391" i="2" s="1"/>
  <c r="DW384" i="2"/>
  <c r="C15" i="3" s="1"/>
  <c r="DO12" i="2"/>
  <c r="DO384" i="2" s="1"/>
  <c r="B171" i="2"/>
  <c r="A82" i="3"/>
  <c r="DN12" i="2"/>
  <c r="DN384" i="2" s="1"/>
  <c r="C14" i="3"/>
  <c r="C19" i="3" s="1"/>
  <c r="ED12" i="2"/>
  <c r="ED384" i="2" s="1"/>
  <c r="M154" i="3" s="1"/>
  <c r="D11" i="3"/>
  <c r="BG389" i="2"/>
  <c r="D14" i="3"/>
  <c r="D19" i="3" s="1"/>
  <c r="D5" i="1"/>
  <c r="L11" i="1"/>
  <c r="R11" i="1" s="1"/>
  <c r="Q11" i="1"/>
  <c r="D6" i="1" s="1"/>
  <c r="E4" i="1"/>
  <c r="D4" i="1"/>
  <c r="D3" i="1"/>
  <c r="N11" i="8" l="1"/>
  <c r="DP12" i="2"/>
  <c r="DP384" i="2" s="1"/>
  <c r="L154" i="3" s="1"/>
  <c r="M30" i="3"/>
  <c r="B174" i="2"/>
  <c r="A83" i="3"/>
  <c r="BG390" i="2"/>
  <c r="BG391" i="2" s="1"/>
  <c r="CQ389" i="2"/>
  <c r="E5" i="1"/>
  <c r="E6" i="1"/>
  <c r="L30" i="3" l="1"/>
  <c r="B177" i="2"/>
  <c r="A84" i="3"/>
  <c r="DD387"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7" i="3"/>
  <c r="B249" i="2" l="1"/>
  <c r="A108" i="3"/>
  <c r="B252" i="2" l="1"/>
  <c r="A109" i="3"/>
  <c r="B255" i="2" l="1"/>
  <c r="A110" i="3"/>
  <c r="B258" i="2" l="1"/>
  <c r="A111" i="3"/>
  <c r="A112" i="3" l="1"/>
  <c r="B261" i="2"/>
  <c r="B264" i="2" l="1"/>
  <c r="A113" i="3"/>
  <c r="B267" i="2" l="1"/>
  <c r="A114" i="3"/>
  <c r="B270" i="2" l="1"/>
  <c r="A115" i="3"/>
  <c r="B273" i="2" l="1"/>
  <c r="A116" i="3"/>
  <c r="B276" i="2" l="1"/>
  <c r="A117" i="3"/>
  <c r="B279" i="2" l="1"/>
  <c r="A118" i="3"/>
  <c r="B282" i="2" l="1"/>
  <c r="A119" i="3"/>
  <c r="B285" i="2" l="1"/>
  <c r="A120" i="3"/>
  <c r="B288" i="2" l="1"/>
  <c r="A121" i="3"/>
  <c r="B291" i="2" l="1"/>
  <c r="A122" i="3"/>
  <c r="B294" i="2" l="1"/>
  <c r="A123" i="3"/>
  <c r="B297" i="2" l="1"/>
  <c r="A124" i="3"/>
  <c r="B300" i="2" l="1"/>
  <c r="A125" i="3"/>
  <c r="B303" i="2" l="1"/>
  <c r="A126" i="3"/>
  <c r="B306" i="2" l="1"/>
  <c r="A127" i="3"/>
  <c r="B309" i="2" l="1"/>
  <c r="A128" i="3"/>
  <c r="B312" i="2" l="1"/>
  <c r="A129" i="3"/>
  <c r="B315" i="2" l="1"/>
  <c r="A130" i="3"/>
  <c r="B318" i="2" l="1"/>
  <c r="A131" i="3"/>
  <c r="B321" i="2" l="1"/>
  <c r="A132" i="3"/>
  <c r="B324" i="2" l="1"/>
  <c r="A133" i="3"/>
  <c r="B327" i="2" l="1"/>
  <c r="A134" i="3"/>
  <c r="B330" i="2" l="1"/>
  <c r="A135" i="3"/>
  <c r="B333" i="2" l="1"/>
  <c r="A136" i="3"/>
  <c r="B336" i="2" l="1"/>
  <c r="A137" i="3"/>
  <c r="B339" i="2" l="1"/>
  <c r="A138" i="3"/>
  <c r="B342" i="2" l="1"/>
  <c r="A139" i="3"/>
  <c r="B345" i="2" l="1"/>
  <c r="A140" i="3"/>
  <c r="B348" i="2" l="1"/>
  <c r="A141" i="3"/>
  <c r="B351" i="2" l="1"/>
  <c r="A142" i="3"/>
  <c r="B354" i="2" l="1"/>
  <c r="A143" i="3"/>
  <c r="B357" i="2" l="1"/>
  <c r="A144" i="3"/>
  <c r="B360" i="2" l="1"/>
  <c r="A145" i="3"/>
  <c r="B363" i="2" l="1"/>
  <c r="A146" i="3"/>
  <c r="B366" i="2" l="1"/>
  <c r="A147" i="3"/>
  <c r="B369" i="2" l="1"/>
  <c r="A148" i="3"/>
  <c r="B372" i="2" l="1"/>
  <c r="A149" i="3"/>
  <c r="B375" i="2" l="1"/>
  <c r="A150" i="3"/>
  <c r="B378" i="2" l="1"/>
  <c r="A151" i="3"/>
  <c r="B381" i="2" l="1"/>
  <c r="A153" i="3" s="1"/>
  <c r="A15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<sst xmlns="http://schemas.openxmlformats.org/spreadsheetml/2006/main" count="2656" uniqueCount="495">
  <si>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</si>
  <si>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</si>
  <si>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</si>
  <si>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</si>
  <si>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</si>
  <si>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</si>
  <si>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</si>
  <si>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</si>
  <si>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</si>
  <si>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</si>
  <si>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</si>
  <si>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</si>
  <si>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</si>
  <si>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</si>
  <si>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</si>
  <si>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</si>
  <si>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</si>
  <si>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</si>
  <si>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</si>
  <si>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</si>
  <si>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</si>
  <si>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</si>
  <si>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</si>
  <si>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</si>
  <si>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</si>
  <si>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</si>
  <si>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</si>
  <si>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</si>
  <si>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</si>
  <si>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</si>
  <si>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</si>
  <si>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</si>
  <si>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</si>
  <si>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</si>
  <si>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</si>
  <si>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</si>
  <si>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</si>
  <si>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</si>
  <si>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</si>
  <si>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</si>
  <si>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</si>
  <si>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</si>
  <si>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</si>
  <si>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</si>
  <si>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</si>
  <si>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</si>
  <si>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</si>
  <si>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</si>
  <si>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</si>
  <si>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</si>
  <si>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</si>
  <si>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</si>
  <si>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</si>
  <si>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</si>
  <si>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</si>
  <si>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</si>
  <si>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</si>
  <si>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</si>
  <si>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</si>
  <si>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</si>
  <si>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</si>
  <si>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</si>
  <si>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</si>
  <si>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</si>
  <si>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</si>
  <si>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</si>
  <si>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</si>
  <si>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</si>
  <si>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</si>
  <si>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</si>
  <si>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</si>
  <si>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</si>
  <si>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</si>
  <si>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</si>
  <si>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</si>
  <si>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</si>
  <si>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</si>
  <si>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</si>
  <si>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</si>
  <si>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</si>
  <si>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</si>
  <si>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</si>
  <si>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</si>
  <si>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</si>
  <si>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</si>
  <si>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</si>
  <si>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</si>
  <si>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</si>
  <si>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</si>
  <si>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</si>
  <si>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</si>
  <si>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</si>
  <si>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</si>
  <si>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</si>
  <si>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</si>
  <si>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</si>
  <si>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</si>
  <si>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</si>
  <si>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</si>
  <si>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</si>
  <si>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</si>
  <si>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</si>
  <si>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</si>
  <si>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</si>
  <si>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</si>
  <si>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</si>
  <si>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</si>
  <si>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</si>
  <si>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</si>
  <si>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</si>
  <si>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</si>
  <si>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</si>
  <si>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</si>
  <si>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</si>
  <si>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</si>
  <si>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</si>
  <si>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</si>
  <si>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</si>
  <si>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</si>
  <si>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</si>
  <si>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</si>
  <si>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</si>
  <si>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</si>
  <si>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</si>
  <si>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</si>
  <si>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</si>
  <si>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</si>
  <si>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</si>
  <si>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</si>
  <si>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</si>
  <si>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</si>
  <si>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</si>
  <si>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</si>
  <si>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</si>
  <si>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</si>
  <si>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</si>
  <si>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</si>
  <si>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</si>
  <si>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</si>
  <si>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</si>
  <si>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</si>
  <si>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</si>
  <si>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</si>
  <si>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</si>
  <si>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</si>
  <si>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</si>
  <si>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</si>
  <si>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</si>
  <si>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</si>
  <si>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</si>
  <si>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</si>
  <si>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</si>
  <si>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</si>
  <si>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</si>
  <si>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</si>
  <si>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</si>
  <si>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</si>
  <si>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</si>
  <si>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</si>
  <si>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</si>
  <si>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</si>
  <si>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</si>
  <si>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</si>
  <si>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</si>
  <si>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</si>
  <si>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</si>
  <si>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</si>
  <si>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</si>
  <si>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</si>
  <si>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</si>
  <si>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</si>
  <si>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</si>
  <si>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</si>
  <si>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</si>
  <si>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</si>
  <si>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</si>
  <si>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</si>
  <si>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</si>
  <si>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</si>
  <si>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</si>
  <si>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</si>
  <si>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</si>
  <si>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</si>
  <si>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</si>
  <si>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</si>
  <si>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</si>
  <si>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</si>
  <si>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</si>
  <si>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</si>
  <si>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</si>
  <si>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</si>
  <si>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</si>
  <si>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</si>
  <si>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</si>
  <si>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</si>
  <si>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</si>
  <si>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</si>
  <si>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</si>
  <si>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</si>
  <si>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</si>
  <si>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</si>
  <si>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</si>
  <si>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</si>
  <si>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</si>
  <si>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</si>
  <si>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</si>
  <si>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</si>
  <si>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</si>
  <si>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</si>
  <si>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</si>
  <si>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</si>
  <si>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</si>
  <si>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</si>
  <si>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</si>
  <si>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</si>
  <si>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</si>
  <si>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</si>
  <si>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</si>
  <si>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</si>
  <si>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</si>
  <si>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</si>
  <si>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</si>
  <si>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</si>
  <si>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</si>
  <si>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</si>
  <si>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</si>
  <si>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</si>
  <si>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</si>
  <si>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</si>
  <si>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</si>
  <si>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</si>
  <si>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</si>
  <si>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</si>
  <si>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</si>
  <si>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</si>
  <si>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</si>
  <si>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</si>
  <si>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</si>
  <si>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</si>
  <si>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</si>
  <si>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</si>
  <si>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</si>
  <si>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</si>
  <si>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</si>
  <si>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</si>
  <si>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</si>
  <si>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</si>
  <si>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</si>
  <si>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</si>
  <si>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</si>
  <si>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</si>
  <si>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</si>
  <si>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</si>
  <si>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</si>
  <si>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</si>
  <si>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</si>
  <si>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</si>
  <si>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</si>
  <si>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</si>
  <si>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</si>
  <si>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</si>
  <si>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</si>
  <si>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</si>
  <si>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</si>
  <si>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</si>
  <si>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</si>
  <si>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</si>
  <si>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</si>
  <si>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</si>
  <si>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</si>
  <si>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</si>
  <si>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</si>
  <si>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</si>
  <si>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</si>
  <si>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</si>
  <si>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</si>
  <si>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</si>
  <si>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</si>
  <si>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</si>
  <si>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</si>
  <si>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</si>
  <si>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</si>
  <si>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</si>
  <si>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</si>
  <si>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</si>
  <si>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</si>
  <si>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</si>
  <si>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</si>
  <si>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</si>
  <si>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</si>
  <si>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</si>
  <si>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</si>
  <si>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</si>
  <si>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</si>
  <si>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</si>
  <si>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</si>
  <si>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</si>
  <si>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</si>
  <si>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</si>
  <si>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</si>
  <si>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</si>
  <si>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zákon č. 483/2001 Z. z. v znení neskorších predpisov</t>
  </si>
  <si>
    <t>§ 28a ods. 1</t>
  </si>
  <si>
    <t>§ 28g</t>
  </si>
  <si>
    <t>§ 9 ods. 4</t>
  </si>
  <si>
    <t>§ 9 ods. 5</t>
  </si>
  <si>
    <t>banky</t>
  </si>
  <si>
    <t>banky, finančné holdingové spoločnosti a zmiešané finančné holdingové spoločnosti</t>
  </si>
  <si>
    <t>banky, pobočky zahraničných bánk so sídlom mimo územia členského štátu</t>
  </si>
  <si>
    <t>pobočky zahraničných bánk so sídlom mimo územia členského štátu</t>
  </si>
  <si>
    <t>pobočky zahraničných bánk</t>
  </si>
  <si>
    <t>stanovenie poplatku za udelenie povolenia na zahrnutie predbežných alebo koncoročných ziskov do vlastného kapitálu Tier 1 (špecifický symbol 2128)</t>
  </si>
  <si>
    <t>Čl. 26 ods. 2</t>
  </si>
  <si>
    <t>stanovenie poplatku za udelenie povolenia na používanie alternatívnych interných modelov na výpočet požiadaviek na vlastné zdroje (špecifický symbol 2129)</t>
  </si>
  <si>
    <t xml:space="preserve">Čl. 325az </t>
  </si>
  <si>
    <t>stanovenie poplatku za udelenie predchádzajúceho súhlasu na predĺženie časového obdobia podľa § 37e ods. 10 písm. a) zákona č. 203/2011 Z. z. v znení neskorších predpisov najviac o  ďalších 12 mesiacov (špecifický symbol 2371)</t>
  </si>
  <si>
    <t>zákon č. 203/2011 Z. z. v znení zákona č. 85/2026 Z. z.</t>
  </si>
  <si>
    <t>§ 163 ods. 1 písm. x)</t>
  </si>
  <si>
    <t>stanovenie poplatku za udelenie predchádzajúceho súhlasu na vydanie Všeobecných podmienok vyplácania náhrad za nedostupný klientsky majetok Garančným fondom investícií (špecifický symbol 2372)</t>
  </si>
  <si>
    <t>stanovenie poplatku za udelenie predchádzajúceho súhlasu na zmenu Všeobecných podmienok vyplácania náhrad za nedostupný klientsky majetok Garančným fondom investícií (špecifický symbol 2373)</t>
  </si>
  <si>
    <t>zákon č. 566/2001 Z. z. v znení neskorších predpisov</t>
  </si>
  <si>
    <t>§ 90 ods. 3</t>
  </si>
  <si>
    <t>stanovenie poplatku za udelenie predchádzajúceho súhlasu na nadobudnutie významného podielu bankou, finančnou holdingovou spoločnosťou alebo zmiešanou finančnou holdingovou spoločnosťou (špecifický symbol 1333)</t>
  </si>
  <si>
    <t>zákon č. 483/2001 Z. z. v znení zákona č. 30/2026 Z. z.</t>
  </si>
  <si>
    <t>stanovenie poplatku za udelenie predchádzajúceho súhlasu na zlúčenie alebo splynutie banky, finančnej holdingovej spoločnosti alebo zmiešanej finančnej holdingovej spoločnosti alebo na rozdelenie banky, finančnej holdingovej spoločnosti alebo zmiešanej finančnej holdingovej spoločnosti (špecifický symbol 1334)</t>
  </si>
  <si>
    <t xml:space="preserve">§ 9 ods. 4 a 5 </t>
  </si>
  <si>
    <t>stanovenie poplatku za udelenie predchádzajúceho súhlasu na ustanovenie osoby podľa § 8e ods. 1 zákona o bankách alebo člena riadiaceho výboru podľa § 8e ods. 3 zákona o bankách (špecifický symbol 1336)</t>
  </si>
  <si>
    <t>vypustenie úkonu a poplatku za udelenie predchádzajúceho súhlasu na zmenu vedúceho pobočky zahraničnej banky (špecifický symbol 1320)</t>
  </si>
  <si>
    <t xml:space="preserve"> stanovenie poplatku za udelenie predchádzajúceho súhlasu na ustanovenie osoby zastávajúcej kľúčovú funkciu podľa § 5 písm. an) zákona o bankách (špecifický symbol 1335) </t>
  </si>
  <si>
    <t>Čl. 8 a 20</t>
  </si>
  <si>
    <t>nariadenie (EÚ) č. 575/2013 v platnom znení</t>
  </si>
  <si>
    <t>nariadenie (EÚ) 2017/1129 v platnom znení</t>
  </si>
  <si>
    <t>Čl. 8 a 21</t>
  </si>
  <si>
    <t>Čl. 8 a 22</t>
  </si>
  <si>
    <t>Čl. 8 a 23</t>
  </si>
  <si>
    <t>Čl. 6 a 20</t>
  </si>
  <si>
    <t>Čl. 10 a 20</t>
  </si>
  <si>
    <t>vypustenie úkonu a poplatku za schválenie základného prospektu cenného papiera vypracovaného ako jeden dokument, ak je žiadateľom emitent (špecifický symbol 2427 - iba v opatrení č. 5/2021 v znení opatrenia č. 8/2024)</t>
  </si>
  <si>
    <t>vypustenie úkonu a poplatku za schválenie základného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2431 - iba v opatrení č. 5/2021 v znení opatrenia č. 8/2024)</t>
  </si>
  <si>
    <t>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2432 - iba v opatrení č. 5/2021 v znení opatrenia č. 8/2024)</t>
  </si>
  <si>
    <t>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2433 - iba v opatrení č. 5/2021 v znení opatrenia č. 8/2024)</t>
  </si>
  <si>
    <t>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2434 - iba v opatrení č. 5/2021 v znení opatrenia č. 8/2024)</t>
  </si>
  <si>
    <t>vypustenie úkonu a poplatku za schválenie prospektu cenného papiera vypracovaného ako jeden dokument, ak je žiadateľom emitent (špecifický symbol 2411 - iba v opatrení č. 5/2021 v znení opatrenia č. 8/2024)</t>
  </si>
  <si>
    <t>vypustenie úkonu a poplatku za schválenie prospektu cenného papiera skladajúceho sa zo samostatných dokumentov, ak je žiadateľom emitent (špecifický symbol 2412 - iba v opatrení č. 5/2021 v znení opatrenia č. 8/2024)</t>
  </si>
  <si>
    <t>vypustenie úkonu a poplatku za schválenie prospektu cenného papiera skladajúceho sa zo samostatných dokumentov, ak je žiadateľom emitent (špecifický symbol 2413 - iba v opatrení č. 5/2021 v znení opatrenia č. 8/2024)</t>
  </si>
  <si>
    <t>vypustenie úkonu a poplatku za schválenie prospektu cenného papiera skladajúceho sa zo samostatných dokumentov, ak je žiadateľom emitent (špecifický symbol 2414 - iba v opatrení č. 5/2021 v znení opatrenia č. 8/2024)</t>
  </si>
  <si>
    <t>vypustenie úkonu a poplatku za schválenie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2418 - iba v opatrení č. 5/2021 v znení opatrenia č. 8/2024)</t>
  </si>
  <si>
    <t>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2419 - iba v opatrení č. 5/2021 v znení opatrenia č. 8/2024)</t>
  </si>
  <si>
    <t>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2420 - iba v opatrení č. 5/2021 v znení opatrenia č. 8/2024)</t>
  </si>
  <si>
    <t>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2421 - iba v opatrení č. 5/2021 v znení opatrenia č. 8/2024)</t>
  </si>
  <si>
    <t>vypustenie úkonu a poplatku za schválenie univerzálneho registračného dokumentu (špecifický symbol 2435 - iba v opatrení č. 5/2021 v znení opatrenia č. 8/2024)</t>
  </si>
  <si>
    <t>Čl. 9 a 20</t>
  </si>
  <si>
    <t>vypustenie úkonu a poplatku za schválenie zjednodušeného prospektu cenného papiera vypracovaného ako jeden dokument, ak je žiadateľom emitent (špecifický symbol 2436 - iba v opatrení č. 5/2021 v znení opatrenia č. 8/2024)</t>
  </si>
  <si>
    <t>Čl. 14 a 20</t>
  </si>
  <si>
    <t>vypustenie úkonu a poplatku za schválenie zjednodušeného prospektu skladajúceho sa zo samostatných dokumentov, ak je žiadateľom emitent (špecifický symbol 2437- iba v opatrení č. 5/2021 v znení opatrenia č. 8/2024)</t>
  </si>
  <si>
    <t>vypustenie úkonu a poplatku za schválenie zjednodušeného prospektu skladajúceho sa zo samostatných dokumentov, ak je žiadateľom emitent (špecifický symbol 2438- iba v opatrení č. 5/2021 v znení opatrenia č. 8/2024)</t>
  </si>
  <si>
    <t>vypustenie úkonu a poplatku za schválenie zjednodušeného prospektu skladajúceho sa zo samostatných dokumentov, ak je žiadateľom emitent (špecifický symbol 2439 - iba v opatrení č. 5/2021 v znení opatrenia č. 8/2024)</t>
  </si>
  <si>
    <t>vypustenie úkonu a poplatku za schválenie zjednodušeného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2440 - iba v opatrení č. 5/2021 v znení opatrenia č. 8/2024)</t>
  </si>
  <si>
    <t>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2441 - iba v opatrení č. 5/2021 v znení opatrenia č. 8/2024)</t>
  </si>
  <si>
    <t>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2443 - iba v opatrení č. 5/2021 v znení opatrenia č. 8/2024)</t>
  </si>
  <si>
    <t>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2442 - iba v opatrení č. 5/2021 v znení opatrenia č. 8/2024)</t>
  </si>
  <si>
    <t>vypustenie úkonu a poplatku za schválenie rastového prospektu EÚ vypracovaného ako jeden dokument, ak je žiadateľom emitent (špecifický symbol 2444 - iba v opatrení č. 5/2021 v znení opatrenia č. 8/2024)</t>
  </si>
  <si>
    <t>Čl. 15 a 20</t>
  </si>
  <si>
    <t>vypustenie úkonu a poplatku za schválenie rastového prospektu EÚ skladajúceho sa zo samostatných dokumentov, ak je žiadateľom emitent (špecifický symbol 2445 - iba v opatrení č. 5/2021 v znení opatrenia č. 8/2024)</t>
  </si>
  <si>
    <t>vypustenie úkonu a poplatku za schválenie rastového prospektu EÚ skladajúceho sa zo samostatných dokumentov, ak je žiadateľom emitent (špecifický symbol 2446 - iba v opatrení č. 5/2021 v znení opatrenia č. 8/2024)</t>
  </si>
  <si>
    <t>vypustenie úkonu a poplatku za schválenie rastového prospektu EÚ skladajúceho sa zo samostatných dokumentov, ak je žiadateľom emitent (špecifický symbol 2447 - iba v opatrení č. 5/2021 v znení opatrenia č. 8/2024)</t>
  </si>
  <si>
    <t>vypustenie úkonu a poplatku za schválenie rastového prospektu EÚ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2448 - iba v opatrení č. 5/2021 v znení opatrenia č. 8/2024)</t>
  </si>
  <si>
    <t>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2449 - iba v opatrení č. 5/2021 v znení opatrenia č. 8/2024)</t>
  </si>
  <si>
    <t>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2450 - iba v opatrení č. 5/2021 v znení opatrenia č. 8/2024)</t>
  </si>
  <si>
    <t>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2451 - iba v opatrení č. 5/2021 v znení opatrenia č. 8/2024)</t>
  </si>
  <si>
    <t>vypustenie úkonu a poplatku za schválenie dodatku k prospektu cenného papiera alebo k jeho súčasti (špecifický symbol 2415 - iba v opatrení č. 5/2021 v znení opatrenia č. 8/2024)</t>
  </si>
  <si>
    <t>Čl. 23</t>
  </si>
  <si>
    <t>vypustenie úkonu a poplatku za schválenie zmeny univerzálneho registračného dokumentu predkladaného spolu s opisom cenných papierov a súhrnom (špecifický symbol 2452 - iba v opatrení č. 5/2021 v znení opatrenia č. 8/2024)</t>
  </si>
  <si>
    <t>Čl. 10 ods. 3 a Čl. 20</t>
  </si>
  <si>
    <t>Čl. 6, 10 a 20</t>
  </si>
  <si>
    <t>stanovenie poplatku za schválenie prospektu pre majetkové cenné papiere skladajúceho sa zo samostatných dokumentov (špecifický symbol 2455)</t>
  </si>
  <si>
    <t>stanovenie poplatku za schválenie prospektu pre majetkové cenné papiere skladajúceho sa zo samostatných dokumentov (špecifický symbol 2456)</t>
  </si>
  <si>
    <t>stanovenie poplatku za schválenie prospektu pre majetkové cenné papiere skladajúceho sa zo samostatných dokumentov (špecifický symbol 2457)</t>
  </si>
  <si>
    <t>stanovenie poplatku za schválenie prospektu pre nemajetkové cenné papiere vypracovaného ako jeden dokument (špecifický symbol 2458)</t>
  </si>
  <si>
    <t>stanovenie poplatku za schválenie prospektu pre nemajetkové cenné papiere skladajúceho sa zo samostatných dokumentov (špecifický symbol 2459)</t>
  </si>
  <si>
    <t>stanovenie poplatku za schválenie prospektu pre nemajetkové cenné papiere skladajúceho sa zo samostatných dokumentov (špecifický symbol 2460)</t>
  </si>
  <si>
    <t>stanovenie poplatku za schválenie prospektu pre nemajetkové cenné papiere skladajúceho sa zo samostatných dokumentov (špecifický symbol 2461)</t>
  </si>
  <si>
    <t>stanovenie poplatku za schválenie základného prospektu pre nemajetkové cenné papiere vypracovaného ako jeden dokument (špecifický symbol 2462)</t>
  </si>
  <si>
    <t>stanovenie poplatku za schválenie základného prospektu pre nemajetkové cenné papiere skladajúceho sa zo samostatných dokumentov (špecifický symbol 2463)</t>
  </si>
  <si>
    <t>stanovenie poplatku za schválenie základného prospektu pre nemajetkové cenné papiere skladajúceho sa zo samostatných dokumentov (špecifický symbol 2464)</t>
  </si>
  <si>
    <t>stanovenie poplatku za schválenie univerzálneho registračného dokumentu (špecifický symbol 2465)</t>
  </si>
  <si>
    <t>stanovenie poplatku za schválenie prospektu následných emisií EÚ pre majetkové cenné papiere vypracovaného ako jeden dokument (špecifický symbol 2466)</t>
  </si>
  <si>
    <t>14a a 20</t>
  </si>
  <si>
    <t>stanovenie poplatku za schválenie prospektu následných emisií EÚ pre nemajetkové cenné papiere vypracovaného ako jeden dokument (špecifický symbol 2467)</t>
  </si>
  <si>
    <t>stanovenie poplatku za schválenie prospektu následných emisií EÚ pre nemajetkové cenné papiere skladajúceho sa zo samostatných dokumentov (špecifický symbol 2468)</t>
  </si>
  <si>
    <t>stanovenie poplatku za schválenie prospektu následných emisií EÚ pre nemajetkové cenné papiere skladajúceho sa zo samostatných dokumentov (špecifický symbol 2469)</t>
  </si>
  <si>
    <t>stanovenie poplatku za schválenie prospektu následných emisií EÚ pre nemajetkové cenné papiere skladajúceho sa zo samostatných dokumentov (špecifický symbol 2470)</t>
  </si>
  <si>
    <t>stanovenie poplatku za schválenie základného prospektu následných emisií EÚ pre nemajetkové cenné papiere vypracovaného ako jeden dokument (špecifický symbol 2471)</t>
  </si>
  <si>
    <t>Čl. 8, 14a a 20</t>
  </si>
  <si>
    <t>stanovenie poplatku za schválenie základného prospektu následných emisií EÚ pre nemajetkové cenné papiere skladajúceho sa zo samostatných dokumentov (špecifický symbol 2472)</t>
  </si>
  <si>
    <t>stanovenie poplatku za schválenie základného prospektu následných emisií EÚ pre nemajetkové cenné papiere skladajúceho sa zo samostatných dokumentov (špecifický symbol 2473)</t>
  </si>
  <si>
    <t>Čl. 8, 10, 14a a 20</t>
  </si>
  <si>
    <t>stanovenie poplatku za schválenie rastového emisného prospektu EÚ pre majetkové cenné papiere vypracovaného ako jeden dokument (špecifický symbol 2474)</t>
  </si>
  <si>
    <t>Čl. 15a a 20</t>
  </si>
  <si>
    <t>stanovenie poplatku za schválenie rastového emisného prospektu EÚ pre nemajetkové cenné papiere vypracovaného ako jeden dokument (špecifický symbol 2475)</t>
  </si>
  <si>
    <t>stanovenie poplatku za schválenie základného rastového emisného prospektu EÚ pre nemajetkové cenné papiere vypracovaného ako jeden dokument (špecifický symbol 2476)</t>
  </si>
  <si>
    <t>Čl. 8, 15a a 20</t>
  </si>
  <si>
    <t>stanovenie poplatku za schválenie dodatku k prospektu cenného papiera alebo k jeho súčasti (špecifický symbol 2477)</t>
  </si>
  <si>
    <t>stanovenie poplatku za schválenie dodatku k registračnému dokumentu, ak je to relevantné spolu s opisom cenných papierov a súhrnom (špecifický symbol 2478)</t>
  </si>
  <si>
    <t>Čl. 10 ods. 1</t>
  </si>
  <si>
    <t>stanovenie poplatku za schválenie zmeny univerzálneho registračného dokumentu, ak je to relevantné spolu s opisom cenných papierov a súhrnom (špecifický symbol 2479)</t>
  </si>
  <si>
    <t>Čl. 9 ods. 9 a čl. 20 ods. 6</t>
  </si>
  <si>
    <t>zákon č. 39/2015 Z. z. v znení zákona č. .../2026 Z. z..</t>
  </si>
  <si>
    <t>§ 79 ods. 13</t>
  </si>
  <si>
    <t>stanovenie poplatku za udelelenie povolenia na pravidelné predkladanie údajov podľa § 79 ods. 11 zákona č. 39/2015 Z. z. o poisťovníctve a o zmene a doplnení niektorých zákonov v znení neskorších predpisov v termínoch dlhších, ako sú ustanovené v § 79 ods. 11 zákona o poisťovníctve (špecifický symbol 3114)</t>
  </si>
  <si>
    <t>§ 77 ods. 1 písm. t)</t>
  </si>
  <si>
    <t>vypustenie úkonu a poplatku za udelenie predchádzajúceho súhlasu na tvorbu ďalšej technickej rezervy podľa § 171 ods. 3 zákona o poisťovníctve (špecifický symbol 3312 - iba v opatrení č. 5/2021 v znení opatrenia č. 8/2024)</t>
  </si>
  <si>
    <t>zákon č. 39/2015 Z. z.</t>
  </si>
  <si>
    <t>§ 148 ods. 7</t>
  </si>
  <si>
    <t>§ 148 ods. 10</t>
  </si>
  <si>
    <t>§ 149 ods. 5</t>
  </si>
  <si>
    <t>§ 149 ods. 6</t>
  </si>
  <si>
    <t>vypustenie úkonu a poplatku za udelenie predchádzajúceho súhlasu na splnomocnenie zástupcu núteného správcu vykonávaním úkonov vo svojom mene na základe písomného plnomocenstva (špecifický symbol 3326 - iba v opatrení č. 5/2021 v znení opatrenia č. 8/2024)</t>
  </si>
  <si>
    <t>vypustenie úkonu a poplatku za udelenie predchádzajúceho súhlasu na pribratie odborných poradcov núteného správcu (špecifický symbol 3327 - iba v opatrení č. 5/2021 v znení opatrenia č. 8/2024)</t>
  </si>
  <si>
    <t>vypustenie úkonu a poplatku za udelenie predchádzajúceho súhlasu na čiastočné alebo úplné pozastavenie nakladania s prostriedkami poisťovne núteným správcom (špecifický symbol 3328 - iba v opatrení č. 5/2021 v znení opatrenia č. 8/2024)</t>
  </si>
  <si>
    <t>vypustenie úkonu a poplatku za udelenie predchádzajúceho súhlasu na podanie návrhu na vyhlásenie konkurzu núteným správcom (špecifický symbol 3329 - iba v opatrení č. 5/2021 v znení opatrenia č. 8/2024)</t>
  </si>
  <si>
    <t>zákon č. 39/2015 Z. z. v znení zákona č. .../2026 Z. z.</t>
  </si>
  <si>
    <t>§ 77 ods. 1 písm. w)</t>
  </si>
  <si>
    <t>§ 77 ods. 1 písm. x)</t>
  </si>
  <si>
    <t>§ 77 ods. 1 písm. y)</t>
  </si>
  <si>
    <t>§ 79a ods. 2 písm. a)</t>
  </si>
  <si>
    <t>stanovenie poplatku za udelenie predchádzajúceho súhlasu na použitie korekcie volatility príslušnej časovej štruktúry bezrizikovej úrokovej miery podľa § 42 ods. 1 zákona o poisťovníctve (špecifický symbol 3334)</t>
  </si>
  <si>
    <t>stanovenie poplatku za udelenie predchádzajúceho súhlasu na použitie korekcie na rizikovo upravenú prirážku pre menu podľa § 42 ods. 3 zákona o poisťovníctve (špecifický symbol 3335)</t>
  </si>
  <si>
    <t>stanovenie poplatku za udelenie predchádzajúceho súhlasu na uplatňovanie mechanizmu postupného zavádzania extrapolácie podľa § 205d ods. 4 zákona o poisťovníctve (špecifický symbol 3336)</t>
  </si>
  <si>
    <t>stanovenie poplatku za udelenie predchádzajúceho súhlasu na predkladanie správy podľa § 79a ods. 1 zákona o poisťovníctve raz za päť rokov (špecifický symbol 3337)</t>
  </si>
  <si>
    <t>§ 70e ods. 3</t>
  </si>
  <si>
    <t>§ 96 ods. 8</t>
  </si>
  <si>
    <t>§ 79 ods. 16</t>
  </si>
  <si>
    <t>stanovenie poplatku za vydanie stanoviska k použitiu navrhovaných opatrení v oblasti proporcionality, a to za každé navrhované opatrenie (špecifický symbol 3514)</t>
  </si>
  <si>
    <t>stanovenie poplatku za vydanie stanoviska k uplatneniu zjednodušeného postupu poisťovňou s majetkovou účasťou alebo zaisťovňou s majetkovou účasťou pri majetkových účastiach v príbuzných spoločnostiach, ktoré sú nevýznamné (špecifický symbol 3515)</t>
  </si>
  <si>
    <t>stanovenie poplatku za udelenie výnimky z predkladania údajov podľa § 79 ods. 11 zákona o poisťovníctve po jednotlivých položkách (špecifický symbol 3516)</t>
  </si>
  <si>
    <t>zvýšenie poplatku za udelenie predchádzajúceho súhlasu na zvolenie osoby navrhovanej za člena predstavenstva dôchodkovej správcovskej spoločnosti a člena dozornej rady dôchodkovej správcovskej spoločnosti, na menovanie prokuristu dôchodkovej správcovskej spoločnosti a na ustanovenie za vedúceho zamestnanca v priamej riadiacej pôsobnosti predstavenstva zodpovedného za výkon odborných činností a na ustanovenie za zamestnanca zodpovedného za výkon vnútornej kontroly (špecifický symbol 4303 - iba v opatrení č. 5/2021 v znení opatrenia č. 8/2024)</t>
  </si>
  <si>
    <t>zákon č. 43/2004 Z. z. v znení neskorších predpisov</t>
  </si>
  <si>
    <t>§ 52 ods. 1 písm. c)</t>
  </si>
  <si>
    <t>zvýšenie poplatku za udelenie predchádzajúceho súhlasu na zmenu člena alebo zvolenie nového člena  štatutárneho orgánu (špecifický symbol 1316)</t>
  </si>
  <si>
    <t>zvýšenie poplatku za predchádzajúci súhlas na zmenu člena alebo zvolenie nového člena dozornej rady (špecifický symbol 1317)</t>
  </si>
  <si>
    <t>zvýšenie poplatku za udelenie predchádzajúceho súhlasu na voľbu osôb navrhovaných za členov predstavenstva a členov dozornej rady a na vymenovanie vedúcich zamestnancov v priamej riadiacej pôsobnosti predstavenstva zodpovedných za riadenie investícií, osôb zodpovedných za výkon kľúčovej funkcie a prokuristu (špecifický symbol 4312 - iba v opatrení č. 5/2021 v znení opatrenia č. 8/2024)</t>
  </si>
  <si>
    <t>zákon č. 650/2004 Z. z. v znení neskorších predpisov</t>
  </si>
  <si>
    <t>§ 26 ods. 1 písm. c)</t>
  </si>
  <si>
    <t>vypustenie úkonu a poplatku za udelenie povolenia na poskytovanie iných úverov alebo pôžičiek spotrebiteľom (špecifický symbol 6107 - iba v opatrení č. 5/2021 v znení opatrenia č. 8/2024)</t>
  </si>
  <si>
    <t>zákon č. 129/2010 Z. z. v znení neskorších predpisov</t>
  </si>
  <si>
    <t>§ 24 ods. 1</t>
  </si>
  <si>
    <t>stanovenie poplatku za udelenie povolenia na poskytovanie spotrebiteľských úverov v rámci doplnkovej činnosti veriteľa, bezúročne a bez akýchkoľvek iných poplatkov okrem poplatkov, ktoré musí spotrebiteľ zaplatiť v súvislosti s omeškaním platby (špecifický symbol 6108)</t>
  </si>
  <si>
    <t>zákon č. 312/2025 Z. z.</t>
  </si>
  <si>
    <t>§ 28</t>
  </si>
  <si>
    <t>vypustenie úkonu a poplatku za zmenu rozhodnutia, ktorým bolo udelené povolenie na poskytovanie iných úverov alebo pôžičiek spotrebiteľom (špecifický symbol 6204 - iba v opatrení č. 5/2021 v znení opatrenia č. 8/2024)</t>
  </si>
  <si>
    <t>§ 20 ods. 2</t>
  </si>
  <si>
    <t>stanovenie poplatku za zmenu rozhodnutia, ktorým bolo udelené povolenie na poskytovanie spotrebiteľských úverov v rámci doplnkovej činnosti veriteľa, bezúročne a bez akýchkoľvek iných poplatkov okrem poplatkov, ktoré musí spotrebiteľ zaplatiť v súvislosti s omeškaním platby (špecifický symbol 6205)</t>
  </si>
  <si>
    <t>§ 25 ods. 2</t>
  </si>
  <si>
    <t>zákon č. 129/2010 Z. z. v znení zákona č. 35/2015 Z. z.</t>
  </si>
  <si>
    <t>§ 20d ods. 1 písm. a) a § 24 ods. 4</t>
  </si>
  <si>
    <t>vypustenie úkonu a poplatku za udelenie predchádzajúceho súhlasu na voľbu alebo vymenovanie osôb veriteľa, ktorý je právnickou  osobou, alebo osôb iného veriteľa, navrhovaných za členov štatutárneho  orgánu a členov dozornej rady, prokuristu, vedúceho organizačnej zložky, a vedúceho útvaru vnútornej kontroly (špecifický symbol 6302)</t>
  </si>
  <si>
    <t>stanovenie poplatku za udelenie predchádzajúceho súhlasu na voľbu alebo vymenovanie osôb veriteľa, ktorý je právnickou  osobou, navrhovaných za členov štatutárneho  orgánu a členov dozornej rady, prokuristu, vedúceho organizačnej zložky, vedúceho útvaru vnútornej kontroly alebo vedúceho zamestnanca zodpovedného za výkon vnútornej kontroly, osobu, ktorá zabezpečuje plnenie úloh pri ochrane pred legalizáciou príjmov z trestnej činnosti a financovaním terorizmu, ohlasovanie neobvyklých obchodných operácií a prostredníctvom ktorej sa zabezpečuje priebežný styk s Finančnou spravodajskou jednotkou, a za osobu, ktorá je zodpovedná za poskytovanie spotrebiteľských úverov (špecifický symbol 6302)</t>
  </si>
  <si>
    <t>§ 30 ods. 1 písm. a) a ods. 2 písm. a)</t>
  </si>
  <si>
    <t>stanovenie poplatku za udelenie predchádzajúceho súhlasu na zrušenie veriteľa, ktorý poskytuje spotrebiteľské úvery v rámci doplnkovej činnosti veriteľa, bezúročne a bez akýchkoľvek iných poplatkov okrem poplatkov, ktoré musí spotrebiteľ zaplatiť v súvislosti s omeškaním platby, z iného dôvodu ako pre odobratie povolenia (špecifický symbol 6307)</t>
  </si>
  <si>
    <t>§ 25 ods. 1 písm. c) a § 30 ods. 2 písm. c)</t>
  </si>
  <si>
    <t>vypustenie úkonu a poplatku za udelenie predchádzajúceho súhlasu na voľbu alebo vymenovanie osoby navrhovanej za člena dozornej rady platobnej inštitúcie alebo inštitúcie elektronických peňazí (špecifický symbol 8303 - iba v opatrení č. 5/2021 v znení opatrenia č. 8/2024)</t>
  </si>
  <si>
    <t>zákon č. 492/2009 Z. z. v znení zákona č. 394/2011 Z. z.</t>
  </si>
  <si>
    <t>§ 66 ods. 1 písm. b), § 81 ods. 1 a § 85 ods. 1 písm. b)</t>
  </si>
  <si>
    <t>platobné inštitúcie, inštutúcie elektronických peňazí</t>
  </si>
  <si>
    <t>obchodníci s cennými papiermi</t>
  </si>
  <si>
    <t>Garančný fond investícií</t>
  </si>
  <si>
    <t>poisťovne v osobitnom režime</t>
  </si>
  <si>
    <t>poisťovne a zaisťovne</t>
  </si>
  <si>
    <t>poisťovne, zaisťovne, pobočky zahraničných poisťovní a pobočky zahraničných zaisťovní</t>
  </si>
  <si>
    <t>dôchodkové správcovské spoločnosti</t>
  </si>
  <si>
    <t>doplnkové dôchodkové spoločnosti</t>
  </si>
  <si>
    <t>žiadatelia o udelenie povolenia pre iného veriteľa</t>
  </si>
  <si>
    <t>iní veritelia</t>
  </si>
  <si>
    <t>žiadatelia o udelenie povolenia podľa § 25 ods. 1 písm. c) zákona č. 312/2025 Z. z.</t>
  </si>
  <si>
    <t>emitenti</t>
  </si>
  <si>
    <t>vyhlasovatelia verejnej ponuky cenných papierov, ktorí nie sú emitentmi cenných papierov, ktoré sú predmetom verejnej ponuky cenných papierov a osoby, ktoré nie sú emitentmi žiadajúce o prijatie na obchodovanie na regulovanom trhu</t>
  </si>
  <si>
    <t>emitenti, vyhlasovatelia verejnej ponuky cenných papierov a osoby žiadajúce o prijatie na obchodovanie na regulovanom trhu</t>
  </si>
  <si>
    <t>veritelia, ktorým bolo udelené povolenie podľa § 25 ods. 1 písm. c) zákona č. 312/2025 Z. z.</t>
  </si>
  <si>
    <t>veritelia, ktorí sú právnickou osobou a iní veritelia</t>
  </si>
  <si>
    <t>veritelia, ktorí sú právnickou osobou</t>
  </si>
  <si>
    <t>zvýšenie poplatku za udelenie predchádzajúceho súhlasu na voľbu osoby navrhovanej za člena predstavenstva správcovskej spoločnosti alebo za člena dozornej rady správcovskej spoločnosti alebo na menovanie prokuristu správcovskej spoločnosti (špecifický symbol 2303)</t>
  </si>
  <si>
    <t>zvýšenie poplatku za udelenie predchádzajúceho súhlasu na voľbu člena predstavenstva, alebo na voľbu člena dozornej rady burzy cenných papierov, alebo na vymenovanie generálneho riaditeľa, alebo na vymenovanie vedúceho útvaru inšpekcie burzových obchodov (špecifický symbol 2337)</t>
  </si>
  <si>
    <t>správcovské spoločnosti</t>
  </si>
  <si>
    <t>burza cenných papierov</t>
  </si>
  <si>
    <t>zvýšenie poplatku za udelenie predchádzajúceho súhlasu na voľbu osoby navrhovanej za člena predstavenstva obchodníka s cennými papiermi, vedúceho pobočky zahraničného obchodníka s cennými papiermi (špecifický symbol 2340)</t>
  </si>
  <si>
    <t>zákon č. 203/2011 Z. z. v znení zákona č. 237/2017 Z. z.</t>
  </si>
  <si>
    <t>§ 163 ods. 1 písm. c)</t>
  </si>
  <si>
    <t>zákon č. 429/2002 Z. z. v znení zákona č. 747/2004 Z. z.</t>
  </si>
  <si>
    <t>§ 6 ods. 1 písm. b)</t>
  </si>
  <si>
    <t>§ 70 ods. 1 písm. c)</t>
  </si>
  <si>
    <t>vypustenie úkonu a poplatku za schválenie základného prospektu cenného papiera skladajúceho sa zo samostatných dokumentov, ak je žiadateľom emitent (špecifický symbol 2430 - iba v opatrení č. 5/2021 v znení opatrenia č. 8/2024)</t>
  </si>
  <si>
    <t>vypustenie úkonu a poplatku za schválenie základného prospektu cenného papiera skladajúceho sa zo samostatných dokumentov, ak je žiadateľom emitent (špecifický symbol 2429 - iba v opatrení č. 5/2021 v znení opatrenia č. 8/2024)</t>
  </si>
  <si>
    <t>vypustenie úkonu a poplatku za schválenie základného prospektu cenného papiera skladajúceho sa zo samostatných dokumentov, ak je žiadateľom emitent (špecifický symbol 2428 - iba v opatrení č. 5/2021 v znení opatrenia č. 8/2024)</t>
  </si>
  <si>
    <t>stanovenie poplatku za schválenie prospektu pre majetkové cenné papiere vypracovaného ako jeden dokument (špecifický symbol 2454)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</si>
</sst>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2"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
      <sz val="8"/>
      <name val="Arial"/>
      <family val="2"/>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1">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2"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75" fillId="10" borderId="1" xfId="2" applyFont="1" applyFill="1" applyBorder="1" applyAlignment="1" applyProtection="1">
      <alignment horizontal="center" vertical="center" wrapText="1"/>
      <protection locked="0"/>
    </xf>
    <xf numFmtId="0" fontId="82" fillId="0" borderId="1" xfId="0" applyFont="1" applyBorder="1" applyAlignment="1">
      <alignment horizontal="center" vertical="center" wrapText="1"/>
    </xf>
    <xf numFmtId="167" fontId="82" fillId="0" borderId="1" xfId="0" quotePrefix="1" applyNumberFormat="1" applyFont="1" applyBorder="1" applyAlignment="1">
      <alignment horizontal="center" vertical="center" wrapText="1"/>
    </xf>
    <xf numFmtId="166" fontId="82" fillId="0" borderId="1" xfId="5" applyNumberFormat="1" applyFont="1" applyBorder="1" applyAlignment="1" applyProtection="1">
      <alignment horizontal="left" vertical="center" wrapText="1"/>
    </xf>
    <xf numFmtId="0" fontId="82" fillId="0" borderId="0" xfId="0" applyFont="1"/>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3" fontId="11" fillId="0" borderId="59" xfId="5" applyNumberFormat="1" applyFont="1" applyFill="1" applyBorder="1" applyAlignment="1" applyProtection="1">
      <alignment horizontal="center" vertical="center" wrapText="1"/>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3" fontId="11" fillId="0" borderId="1" xfId="5" applyNumberFormat="1" applyFont="1" applyFill="1" applyBorder="1" applyAlignment="1" applyProtection="1">
      <alignment horizontal="center" vertical="center" wrapText="1"/>
    </xf>
    <xf numFmtId="3" fontId="74" fillId="0" borderId="83"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74" fillId="0" borderId="111"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3" xfId="2"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3" fontId="79" fillId="11" borderId="64"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11" fillId="0" borderId="58"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65" fontId="11" fillId="9" borderId="1" xfId="2" applyNumberFormat="1" applyFont="1" applyFill="1" applyBorder="1" applyAlignment="1" applyProtection="1">
      <alignment horizontal="center" vertical="center" wrapText="1"/>
      <protection locked="0"/>
    </xf>
    <xf numFmtId="165" fontId="8" fillId="9" borderId="1" xfId="2" applyNumberFormat="1"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3" fontId="8" fillId="10" borderId="1" xfId="2" applyNumberFormat="1" applyFont="1" applyFill="1" applyBorder="1" applyAlignment="1" applyProtection="1">
      <alignment horizontal="center" vertical="center" wrapText="1"/>
      <protection locked="0"/>
    </xf>
    <xf numFmtId="3" fontId="8" fillId="9" borderId="1" xfId="2" applyNumberFormat="1" applyFont="1" applyFill="1" applyBorder="1" applyAlignment="1" applyProtection="1">
      <alignment horizontal="center" vertical="center" wrapText="1"/>
      <protection locked="0"/>
    </xf>
    <xf numFmtId="0" fontId="8" fillId="9" borderId="1" xfId="2" applyFont="1" applyFill="1" applyBorder="1" applyAlignment="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0" fontId="8" fillId="9" borderId="1" xfId="2" applyFont="1" applyFill="1" applyBorder="1" applyAlignment="1" applyProtection="1">
      <alignment horizontal="left" vertical="center" wrapText="1"/>
      <protection locked="0"/>
    </xf>
    <xf numFmtId="0" fontId="8" fillId="10" borderId="1" xfId="2" applyFont="1" applyFill="1" applyBorder="1" applyAlignment="1" applyProtection="1">
      <alignment horizontal="left" vertical="center" wrapText="1"/>
      <protection locked="0"/>
    </xf>
    <xf numFmtId="0" fontId="11" fillId="10"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center" vertical="center" wrapText="1"/>
      <protection locked="0"/>
    </xf>
    <xf numFmtId="0" fontId="8" fillId="10" borderId="1" xfId="2" applyFont="1" applyFill="1" applyBorder="1" applyAlignment="1">
      <alignment horizontal="center" vertical="center" wrapText="1"/>
    </xf>
    <xf numFmtId="165" fontId="0" fillId="11" borderId="107" xfId="2" applyNumberFormat="1" applyFont="1" applyFill="1" applyBorder="1" applyAlignment="1">
      <alignment horizontal="center" vertical="center" wrapText="1"/>
    </xf>
    <xf numFmtId="165" fontId="0" fillId="11" borderId="113" xfId="2" applyNumberFormat="1" applyFont="1" applyFill="1" applyBorder="1" applyAlignment="1">
      <alignment horizontal="center" vertical="center" wrapText="1"/>
    </xf>
    <xf numFmtId="165" fontId="81" fillId="11" borderId="96" xfId="2" applyNumberFormat="1" applyFont="1" applyFill="1" applyBorder="1" applyAlignment="1">
      <alignment horizontal="center" vertical="center" wrapText="1"/>
    </xf>
    <xf numFmtId="165" fontId="81" fillId="11" borderId="113" xfId="2" applyNumberFormat="1" applyFont="1" applyFill="1" applyBorder="1" applyAlignment="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3"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165" fontId="0" fillId="11" borderId="112"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3" fontId="11" fillId="0" borderId="78"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3" fontId="11" fillId="10" borderId="58" xfId="5" applyNumberFormat="1" applyFont="1" applyFill="1" applyBorder="1" applyAlignment="1" applyProtection="1">
      <alignment horizontal="center" vertical="center" wrapText="1"/>
    </xf>
    <xf numFmtId="1" fontId="11" fillId="0" borderId="58" xfId="5" applyNumberFormat="1" applyFont="1" applyFill="1" applyBorder="1" applyAlignment="1" applyProtection="1">
      <alignment horizontal="center" vertical="center" wrapText="1"/>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3" fontId="11" fillId="0" borderId="85"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left" vertical="center" wrapText="1"/>
      <protection locked="0"/>
    </xf>
    <xf numFmtId="0" fontId="8" fillId="9" borderId="76" xfId="2" applyFont="1" applyFill="1" applyBorder="1" applyAlignment="1" applyProtection="1">
      <alignment horizontal="left" vertical="center" wrapText="1"/>
      <protection locked="0"/>
    </xf>
    <xf numFmtId="0" fontId="8" fillId="9" borderId="4" xfId="2" applyFont="1" applyFill="1" applyBorder="1" applyAlignment="1" applyProtection="1">
      <alignment horizontal="left" vertical="center" wrapText="1"/>
      <protection locked="0"/>
    </xf>
    <xf numFmtId="3" fontId="11" fillId="10" borderId="87"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lignment horizontal="center" vertical="center" wrapText="1"/>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0" fontId="7" fillId="15" borderId="1" xfId="0" applyFont="1" applyFill="1" applyBorder="1" applyAlignment="1">
      <alignment horizontal="center"/>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3"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3"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0" fontId="3" fillId="9" borderId="64" xfId="2" applyFill="1" applyBorder="1" applyAlignment="1">
      <alignment horizontal="center" vertical="center" wrapText="1"/>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2" xfId="2" applyNumberFormat="1" applyFont="1" applyFill="1" applyBorder="1" applyAlignment="1">
      <alignment horizontal="center" vertic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3" fontId="11" fillId="0" borderId="63" xfId="5" applyNumberFormat="1" applyFont="1" applyFill="1" applyBorder="1" applyAlignment="1" applyProtection="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2" borderId="6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8" fillId="10" borderId="67" xfId="2" applyFont="1" applyFill="1" applyBorder="1" applyAlignment="1" applyProtection="1">
      <alignment horizontal="left" vertical="center" wrapText="1"/>
      <protection locked="0"/>
    </xf>
    <xf numFmtId="0" fontId="8" fillId="10" borderId="76" xfId="2" applyFont="1" applyFill="1" applyBorder="1" applyAlignment="1" applyProtection="1">
      <alignment horizontal="left" vertical="center" wrapText="1"/>
      <protection locked="0"/>
    </xf>
    <xf numFmtId="0" fontId="8" fillId="10" borderId="4" xfId="2" applyFont="1" applyFill="1" applyBorder="1" applyAlignment="1" applyProtection="1">
      <alignment horizontal="left"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Comma" xfId="5" builtinId="3"/>
    <cellStyle name="Čiarka 2" xfId="8" xr:uid="{00000000-0005-0000-0000-000001000000}"/>
    <cellStyle name="Normal" xfId="0" builtinId="0"/>
    <cellStyle name="Normal 2" xfId="1" xr:uid="{00000000-0005-0000-0000-000002000000}"/>
    <cellStyle name="Normal 3" xfId="6" xr:uid="{00000000-0005-0000-0000-00000300000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5083" y="34078333"/>
          <a:ext cx="2935817" cy="445770"/>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4083" y="34014834"/>
          <a:ext cx="3971925" cy="445770"/>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21640" y="36204974"/>
          <a:ext cx="7777178" cy="865026"/>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5083" y="34078333"/>
          <a:ext cx="2935817" cy="445770"/>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4083" y="34014834"/>
          <a:ext cx="3971925" cy="445770"/>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259907" y="36212594"/>
          <a:ext cx="8088751" cy="865026"/>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487" t="s">
        <v>22</v>
      </c>
      <c r="C2" s="488"/>
      <c r="D2" s="26" t="s">
        <v>26</v>
      </c>
      <c r="E2" s="27" t="s">
        <v>14</v>
      </c>
    </row>
    <row r="3" spans="1:23" ht="24.75" customHeight="1" x14ac:dyDescent="0.2">
      <c r="B3" s="481" t="s">
        <v>23</v>
      </c>
      <c r="C3" s="482"/>
      <c r="D3" s="37">
        <f>SUM(M11:M13)</f>
        <v>0</v>
      </c>
      <c r="E3" s="28">
        <f>SUM(N11:N13)</f>
        <v>0</v>
      </c>
    </row>
    <row r="4" spans="1:23" ht="24.75" customHeight="1" x14ac:dyDescent="0.2">
      <c r="B4" s="483" t="s">
        <v>24</v>
      </c>
      <c r="C4" s="484"/>
      <c r="D4" s="38">
        <f>SUM(O11:O13)</f>
        <v>0</v>
      </c>
      <c r="E4" s="29">
        <f>SUM(P11:P13)</f>
        <v>0</v>
      </c>
    </row>
    <row r="5" spans="1:23" ht="24.75" customHeight="1" x14ac:dyDescent="0.2">
      <c r="B5" s="485" t="s">
        <v>25</v>
      </c>
      <c r="C5" s="486"/>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516" t="s">
        <v>13</v>
      </c>
      <c r="C8" s="516"/>
      <c r="D8" s="20">
        <v>835</v>
      </c>
      <c r="E8" s="4"/>
      <c r="F8" s="4"/>
      <c r="G8" s="4"/>
      <c r="H8" s="4"/>
      <c r="I8" s="4"/>
      <c r="J8" s="4"/>
      <c r="K8" s="4"/>
      <c r="L8" s="5"/>
      <c r="M8" s="4"/>
      <c r="N8" s="4"/>
      <c r="O8" s="4"/>
      <c r="P8" s="4"/>
      <c r="Q8" s="5"/>
      <c r="R8" s="5"/>
    </row>
    <row r="9" spans="1:23" s="6" customFormat="1" ht="20.25" customHeight="1" x14ac:dyDescent="0.2">
      <c r="A9" s="7"/>
      <c r="B9" s="517" t="s">
        <v>29</v>
      </c>
      <c r="C9" s="518"/>
      <c r="D9" s="518"/>
      <c r="E9" s="519" t="s">
        <v>27</v>
      </c>
      <c r="F9" s="519" t="s">
        <v>28</v>
      </c>
      <c r="G9" s="512" t="s">
        <v>34</v>
      </c>
      <c r="H9" s="514" t="s">
        <v>12</v>
      </c>
      <c r="I9" s="504" t="s">
        <v>12</v>
      </c>
      <c r="J9" s="506" t="s">
        <v>0</v>
      </c>
    </row>
    <row r="10" spans="1:23" s="9" customFormat="1" ht="60" customHeight="1" thickBot="1" x14ac:dyDescent="0.25">
      <c r="A10" s="18"/>
      <c r="B10" s="521" t="s">
        <v>30</v>
      </c>
      <c r="C10" s="522"/>
      <c r="D10" s="21" t="s">
        <v>31</v>
      </c>
      <c r="E10" s="520"/>
      <c r="F10" s="520"/>
      <c r="G10" s="513"/>
      <c r="H10" s="515"/>
      <c r="I10" s="505"/>
      <c r="J10" s="507"/>
      <c r="K10" s="19"/>
      <c r="L10" s="17"/>
    </row>
    <row r="11" spans="1:23" s="14" customFormat="1" x14ac:dyDescent="0.2">
      <c r="A11" s="12"/>
      <c r="B11" s="34" t="s">
        <v>37</v>
      </c>
      <c r="C11" s="24">
        <f>IFERROR(VLOOKUP(B11,vstupy!#REF!,2,FALSE),0)</f>
        <v>0</v>
      </c>
      <c r="D11" s="490">
        <v>0</v>
      </c>
      <c r="E11" s="492">
        <v>0</v>
      </c>
      <c r="F11" s="492">
        <v>0</v>
      </c>
      <c r="G11" s="490">
        <v>0</v>
      </c>
      <c r="H11" s="494" t="s">
        <v>36</v>
      </c>
      <c r="I11" s="496">
        <f>VLOOKUP(H11,vstupy!$B$3:$C$14,2,FALSE)</f>
        <v>0</v>
      </c>
      <c r="J11" s="498">
        <f>IF(D11=0,SUM(C11:C13),D11)</f>
        <v>0</v>
      </c>
      <c r="K11" s="500">
        <f>IF(I11&gt;0.9,($D$8/160)*(J11/60)*I11,($D$8/160)*(J11/60)*1)</f>
        <v>0</v>
      </c>
      <c r="L11" s="503">
        <f>K11*G11</f>
        <v>0</v>
      </c>
      <c r="M11" s="508">
        <f>IF(I11&gt;0.9,E11*I11,E11*1)</f>
        <v>0</v>
      </c>
      <c r="N11" s="489">
        <f>M11*G11</f>
        <v>0</v>
      </c>
      <c r="O11" s="508">
        <f>IF(I11&gt;0.9,I11*F11,F11*1)</f>
        <v>0</v>
      </c>
      <c r="P11" s="489">
        <f>O11*G11</f>
        <v>0</v>
      </c>
      <c r="Q11" s="511">
        <f>M11+O11+K11</f>
        <v>0</v>
      </c>
      <c r="R11" s="489">
        <f>L11+N11+P11</f>
        <v>0</v>
      </c>
      <c r="S11" s="13"/>
      <c r="W11" s="15"/>
    </row>
    <row r="12" spans="1:23" s="14" customFormat="1" x14ac:dyDescent="0.2">
      <c r="B12" s="34" t="s">
        <v>37</v>
      </c>
      <c r="C12" s="24">
        <f>IFERROR(VLOOKUP(B12,vstupy!#REF!,2,FALSE),0)</f>
        <v>0</v>
      </c>
      <c r="D12" s="490"/>
      <c r="E12" s="492"/>
      <c r="F12" s="492"/>
      <c r="G12" s="490"/>
      <c r="H12" s="494"/>
      <c r="I12" s="496"/>
      <c r="J12" s="498"/>
      <c r="K12" s="501"/>
      <c r="L12" s="503"/>
      <c r="M12" s="509"/>
      <c r="N12" s="489"/>
      <c r="O12" s="509"/>
      <c r="P12" s="489"/>
      <c r="Q12" s="511"/>
      <c r="R12" s="489"/>
    </row>
    <row r="13" spans="1:23" s="14" customFormat="1" ht="13.5" thickBot="1" x14ac:dyDescent="0.25">
      <c r="B13" s="35" t="s">
        <v>37</v>
      </c>
      <c r="C13" s="25">
        <f>IFERROR(VLOOKUP(B13,vstupy!#REF!,2,FALSE),0)</f>
        <v>0</v>
      </c>
      <c r="D13" s="491"/>
      <c r="E13" s="493"/>
      <c r="F13" s="493"/>
      <c r="G13" s="491"/>
      <c r="H13" s="495"/>
      <c r="I13" s="497"/>
      <c r="J13" s="499"/>
      <c r="K13" s="502"/>
      <c r="L13" s="503"/>
      <c r="M13" s="510"/>
      <c r="N13" s="489"/>
      <c r="O13" s="510"/>
      <c r="P13" s="489"/>
      <c r="Q13" s="511"/>
      <c r="R13" s="489"/>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400"/>
  <sheetViews>
    <sheetView showGridLines="0" tabSelected="1" zoomScaleNormal="100" workbookViewId="0">
      <pane xSplit="2" ySplit="8" topLeftCell="C222" activePane="bottomRight" state="frozen"/>
      <selection pane="topRight" activeCell="C1" sqref="C1"/>
      <selection pane="bottomLeft" activeCell="A9" sqref="A9"/>
      <selection pane="bottomRight" activeCell="O231" sqref="O231:O233"/>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4"/>
      <c r="C2" s="244"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36"/>
      <c r="C4" s="436"/>
      <c r="D4" s="245"/>
      <c r="E4" s="245"/>
      <c r="F4" s="246"/>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47"/>
      <c r="C5" s="454" t="s">
        <v>300</v>
      </c>
      <c r="D5" s="454"/>
      <c r="E5" s="455"/>
      <c r="F5" s="455"/>
      <c r="G5" s="114">
        <v>2206.44</v>
      </c>
      <c r="H5" s="114"/>
      <c r="I5" s="114"/>
      <c r="J5" s="114"/>
      <c r="K5" s="88"/>
      <c r="L5" s="88"/>
      <c r="M5" s="124"/>
      <c r="N5" s="9"/>
      <c r="O5" s="456" t="s">
        <v>110</v>
      </c>
      <c r="P5" s="456"/>
      <c r="Q5" s="456"/>
      <c r="R5" s="456"/>
      <c r="S5" s="456"/>
      <c r="T5" s="456"/>
      <c r="U5" s="456"/>
      <c r="V5" s="456"/>
      <c r="W5" s="456"/>
      <c r="X5" s="456"/>
      <c r="Y5" s="456"/>
      <c r="Z5" s="456"/>
      <c r="AA5" s="456"/>
      <c r="AB5" s="456"/>
      <c r="AC5" s="456"/>
      <c r="AD5" s="456"/>
      <c r="AE5" s="456"/>
      <c r="AF5" s="457"/>
      <c r="AG5" s="457"/>
      <c r="AH5" s="457"/>
      <c r="AI5" s="457"/>
      <c r="AJ5" s="163"/>
      <c r="AK5" s="163"/>
      <c r="AL5" s="130"/>
      <c r="AM5" s="130"/>
      <c r="AN5" s="129"/>
      <c r="AO5" s="129"/>
      <c r="AP5" s="463" t="s">
        <v>63</v>
      </c>
      <c r="AQ5" s="373"/>
      <c r="AR5" s="373"/>
      <c r="AS5" s="373"/>
      <c r="AT5" s="373"/>
      <c r="AU5" s="373"/>
      <c r="AV5" s="373"/>
      <c r="AW5" s="373"/>
      <c r="AX5" s="373"/>
      <c r="AY5" s="374"/>
      <c r="AZ5" s="375" t="s">
        <v>130</v>
      </c>
      <c r="BA5" s="376"/>
      <c r="BB5" s="376"/>
      <c r="BC5" s="376"/>
      <c r="BD5" s="376"/>
      <c r="BE5" s="376"/>
      <c r="BF5" s="376"/>
      <c r="BG5" s="376"/>
      <c r="BH5" s="376"/>
      <c r="BI5" s="475"/>
      <c r="BJ5" s="261"/>
      <c r="BK5" s="372" t="s">
        <v>249</v>
      </c>
      <c r="BL5" s="373"/>
      <c r="BM5" s="373"/>
      <c r="BN5" s="373"/>
      <c r="BO5" s="373"/>
      <c r="BP5" s="373"/>
      <c r="BQ5" s="373"/>
      <c r="BR5" s="373"/>
      <c r="BS5" s="373"/>
      <c r="BT5" s="374"/>
      <c r="BU5" s="375" t="s">
        <v>250</v>
      </c>
      <c r="BV5" s="376"/>
      <c r="BW5" s="376"/>
      <c r="BX5" s="376"/>
      <c r="BY5" s="376"/>
      <c r="BZ5" s="376"/>
      <c r="CA5" s="376"/>
      <c r="CB5" s="376"/>
      <c r="CC5" s="376"/>
      <c r="CD5" s="377"/>
      <c r="CE5" s="129"/>
      <c r="CF5" s="465" t="s">
        <v>229</v>
      </c>
      <c r="CG5" s="466"/>
      <c r="CH5" s="466"/>
      <c r="CI5" s="466"/>
      <c r="CJ5" s="467"/>
      <c r="CK5" s="370" t="s">
        <v>225</v>
      </c>
      <c r="CL5" s="198"/>
      <c r="CM5" s="417" t="s">
        <v>96</v>
      </c>
      <c r="CN5" s="418"/>
      <c r="CO5" s="418"/>
      <c r="CP5" s="418"/>
      <c r="CQ5" s="418"/>
      <c r="CR5" s="418"/>
      <c r="CS5" s="418"/>
      <c r="CT5" s="418"/>
      <c r="CU5" s="418"/>
      <c r="CV5" s="419"/>
      <c r="CW5" s="129"/>
      <c r="CX5"/>
      <c r="CY5" s="417" t="s">
        <v>97</v>
      </c>
      <c r="CZ5" s="418"/>
      <c r="DA5" s="418"/>
      <c r="DB5" s="418"/>
      <c r="DC5" s="418"/>
      <c r="DD5" s="418"/>
      <c r="DE5" s="418"/>
      <c r="DF5" s="418"/>
      <c r="DG5" s="418"/>
      <c r="DH5" s="419"/>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472" t="s">
        <v>293</v>
      </c>
      <c r="X6" s="473"/>
      <c r="Y6" s="473"/>
      <c r="Z6" s="473"/>
      <c r="AA6" s="473"/>
      <c r="AB6" s="473"/>
      <c r="AC6" s="473"/>
      <c r="AD6" s="473"/>
      <c r="AE6" s="474"/>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2"/>
      <c r="BK6" s="260"/>
      <c r="BL6" s="161"/>
      <c r="BM6" s="161"/>
      <c r="BN6" s="161"/>
      <c r="BO6" s="161"/>
      <c r="BP6" s="161"/>
      <c r="BQ6" s="161"/>
      <c r="BR6" s="161"/>
      <c r="BS6" s="161"/>
      <c r="BT6" s="162"/>
      <c r="BU6" s="168"/>
      <c r="BV6" s="169"/>
      <c r="BW6" s="169"/>
      <c r="BX6" s="169"/>
      <c r="BY6" s="169"/>
      <c r="BZ6" s="169"/>
      <c r="CA6" s="169"/>
      <c r="CB6" s="169"/>
      <c r="CC6" s="169"/>
      <c r="CD6" s="264"/>
      <c r="CE6" s="129"/>
      <c r="CF6" s="160"/>
      <c r="CG6" s="161"/>
      <c r="CH6" s="161"/>
      <c r="CI6" s="161"/>
      <c r="CJ6" s="265"/>
      <c r="CK6" s="477"/>
      <c r="CL6" s="199"/>
      <c r="CM6" s="233"/>
      <c r="CN6" s="234"/>
      <c r="CO6" s="234"/>
      <c r="CP6" s="234"/>
      <c r="CQ6" s="234"/>
      <c r="CR6" s="234"/>
      <c r="CS6" s="234"/>
      <c r="CT6" s="234"/>
      <c r="CU6" s="234"/>
      <c r="CV6" s="235"/>
      <c r="CW6" s="129"/>
      <c r="CX6"/>
      <c r="CY6" s="233"/>
      <c r="CZ6" s="234"/>
      <c r="DA6" s="234"/>
      <c r="DB6" s="234"/>
      <c r="DC6" s="234"/>
      <c r="DD6" s="234"/>
      <c r="DE6" s="234"/>
      <c r="DF6" s="234"/>
      <c r="DG6" s="234"/>
      <c r="DH6" s="235"/>
      <c r="DI6" s="129"/>
      <c r="DJ6"/>
      <c r="DK6" s="129"/>
      <c r="DL6" s="129"/>
      <c r="DM6" s="129"/>
      <c r="DR6" s="417" t="s">
        <v>197</v>
      </c>
      <c r="DS6" s="418"/>
      <c r="DT6" s="418"/>
      <c r="DU6" s="418"/>
      <c r="DV6" s="419"/>
      <c r="DX6" s="417" t="s">
        <v>196</v>
      </c>
      <c r="DY6" s="418"/>
      <c r="DZ6" s="418"/>
      <c r="EA6" s="418"/>
      <c r="EB6" s="419"/>
      <c r="ED6" s="204" t="s">
        <v>191</v>
      </c>
    </row>
    <row r="7" spans="1:134" s="6" customFormat="1" ht="72.75" customHeight="1" x14ac:dyDescent="0.2">
      <c r="A7" s="7"/>
      <c r="B7" s="443" t="s">
        <v>71</v>
      </c>
      <c r="C7" s="434" t="s">
        <v>284</v>
      </c>
      <c r="D7" s="434" t="s">
        <v>112</v>
      </c>
      <c r="E7" s="434" t="s">
        <v>287</v>
      </c>
      <c r="F7" s="434" t="s">
        <v>223</v>
      </c>
      <c r="G7" s="434" t="s">
        <v>113</v>
      </c>
      <c r="H7" s="434" t="s">
        <v>189</v>
      </c>
      <c r="I7" s="451" t="s">
        <v>189</v>
      </c>
      <c r="J7" s="451" t="s">
        <v>292</v>
      </c>
      <c r="K7" s="434" t="s">
        <v>76</v>
      </c>
      <c r="L7" s="434" t="s">
        <v>285</v>
      </c>
      <c r="M7" s="125" t="s">
        <v>95</v>
      </c>
      <c r="N7" s="434" t="s">
        <v>224</v>
      </c>
      <c r="O7" s="431" t="s">
        <v>100</v>
      </c>
      <c r="P7" s="432"/>
      <c r="Q7" s="432"/>
      <c r="R7" s="433"/>
      <c r="S7" s="396" t="s">
        <v>297</v>
      </c>
      <c r="T7" s="397"/>
      <c r="U7" s="398"/>
      <c r="V7" s="190"/>
      <c r="W7" s="190" t="s">
        <v>233</v>
      </c>
      <c r="X7" s="468" t="s">
        <v>278</v>
      </c>
      <c r="Y7" s="469"/>
      <c r="Z7" s="469"/>
      <c r="AA7" s="470"/>
      <c r="AB7" s="282"/>
      <c r="AC7" s="282"/>
      <c r="AD7" s="282"/>
      <c r="AE7" s="282"/>
      <c r="AF7" s="378" t="s">
        <v>135</v>
      </c>
      <c r="AG7" s="379"/>
      <c r="AH7" s="380" t="s">
        <v>296</v>
      </c>
      <c r="AI7" s="379"/>
      <c r="AJ7" s="430" t="s">
        <v>299</v>
      </c>
      <c r="AK7" s="382"/>
      <c r="AL7" s="383" t="s">
        <v>298</v>
      </c>
      <c r="AM7" s="384"/>
      <c r="AN7" s="385" t="s">
        <v>235</v>
      </c>
      <c r="AO7" s="425"/>
      <c r="AP7" s="378" t="s">
        <v>135</v>
      </c>
      <c r="AQ7" s="379"/>
      <c r="AR7" s="380" t="s">
        <v>232</v>
      </c>
      <c r="AS7" s="379"/>
      <c r="AT7" s="381" t="s">
        <v>252</v>
      </c>
      <c r="AU7" s="382"/>
      <c r="AV7" s="383" t="s">
        <v>234</v>
      </c>
      <c r="AW7" s="384"/>
      <c r="AX7" s="385" t="s">
        <v>235</v>
      </c>
      <c r="AY7" s="386"/>
      <c r="AZ7" s="387" t="s">
        <v>135</v>
      </c>
      <c r="BA7" s="388"/>
      <c r="BB7" s="388" t="s">
        <v>232</v>
      </c>
      <c r="BC7" s="388"/>
      <c r="BD7" s="381" t="s">
        <v>252</v>
      </c>
      <c r="BE7" s="382"/>
      <c r="BF7" s="389" t="s">
        <v>239</v>
      </c>
      <c r="BG7" s="389"/>
      <c r="BH7" s="390" t="s">
        <v>240</v>
      </c>
      <c r="BI7" s="464"/>
      <c r="BJ7" s="368" t="s">
        <v>248</v>
      </c>
      <c r="BK7" s="378" t="s">
        <v>135</v>
      </c>
      <c r="BL7" s="379"/>
      <c r="BM7" s="380" t="s">
        <v>232</v>
      </c>
      <c r="BN7" s="379"/>
      <c r="BO7" s="381" t="s">
        <v>252</v>
      </c>
      <c r="BP7" s="382"/>
      <c r="BQ7" s="383" t="s">
        <v>234</v>
      </c>
      <c r="BR7" s="384"/>
      <c r="BS7" s="385" t="s">
        <v>235</v>
      </c>
      <c r="BT7" s="386"/>
      <c r="BU7" s="387" t="s">
        <v>135</v>
      </c>
      <c r="BV7" s="388"/>
      <c r="BW7" s="388" t="s">
        <v>232</v>
      </c>
      <c r="BX7" s="388"/>
      <c r="BY7" s="381" t="s">
        <v>252</v>
      </c>
      <c r="BZ7" s="382"/>
      <c r="CA7" s="389" t="s">
        <v>239</v>
      </c>
      <c r="CB7" s="389"/>
      <c r="CC7" s="390" t="s">
        <v>240</v>
      </c>
      <c r="CD7" s="391"/>
      <c r="CE7" s="370" t="s">
        <v>245</v>
      </c>
      <c r="CF7" s="266" t="s">
        <v>214</v>
      </c>
      <c r="CG7" s="237" t="s">
        <v>236</v>
      </c>
      <c r="CH7" s="237" t="s">
        <v>253</v>
      </c>
      <c r="CI7" s="237" t="s">
        <v>237</v>
      </c>
      <c r="CJ7" s="209" t="s">
        <v>238</v>
      </c>
      <c r="CK7" s="477"/>
      <c r="CL7" s="458" t="s">
        <v>99</v>
      </c>
      <c r="CM7" s="387" t="s">
        <v>135</v>
      </c>
      <c r="CN7" s="388"/>
      <c r="CO7" s="388" t="s">
        <v>232</v>
      </c>
      <c r="CP7" s="388"/>
      <c r="CQ7" s="381" t="s">
        <v>252</v>
      </c>
      <c r="CR7" s="382"/>
      <c r="CS7" s="389" t="s">
        <v>239</v>
      </c>
      <c r="CT7" s="389"/>
      <c r="CU7" s="390" t="s">
        <v>240</v>
      </c>
      <c r="CV7" s="391"/>
      <c r="CW7" s="370" t="s">
        <v>279</v>
      </c>
      <c r="CX7" s="370" t="s">
        <v>294</v>
      </c>
      <c r="CY7" s="387" t="s">
        <v>135</v>
      </c>
      <c r="CZ7" s="388"/>
      <c r="DA7" s="388" t="s">
        <v>232</v>
      </c>
      <c r="DB7" s="388"/>
      <c r="DC7" s="381" t="s">
        <v>252</v>
      </c>
      <c r="DD7" s="382"/>
      <c r="DE7" s="389" t="s">
        <v>281</v>
      </c>
      <c r="DF7" s="389"/>
      <c r="DG7" s="390" t="s">
        <v>240</v>
      </c>
      <c r="DH7" s="391"/>
      <c r="DI7" s="370" t="s">
        <v>280</v>
      </c>
      <c r="DJ7" s="370" t="s">
        <v>295</v>
      </c>
      <c r="DK7" s="370" t="s">
        <v>216</v>
      </c>
      <c r="DL7" s="409" t="s">
        <v>98</v>
      </c>
      <c r="DM7" s="411" t="s">
        <v>202</v>
      </c>
      <c r="DN7" s="413" t="s">
        <v>246</v>
      </c>
      <c r="DO7" s="413" t="s">
        <v>247</v>
      </c>
      <c r="DP7" s="413" t="s">
        <v>201</v>
      </c>
      <c r="DQ7" s="415" t="s">
        <v>195</v>
      </c>
      <c r="DR7" s="266" t="s">
        <v>214</v>
      </c>
      <c r="DS7" s="237" t="s">
        <v>236</v>
      </c>
      <c r="DT7" s="237" t="s">
        <v>253</v>
      </c>
      <c r="DU7" s="237" t="s">
        <v>237</v>
      </c>
      <c r="DV7" s="209" t="s">
        <v>238</v>
      </c>
      <c r="DW7" s="476" t="s">
        <v>198</v>
      </c>
      <c r="DX7" s="266" t="s">
        <v>214</v>
      </c>
      <c r="DY7" s="237" t="s">
        <v>236</v>
      </c>
      <c r="DZ7" s="237" t="s">
        <v>253</v>
      </c>
      <c r="EA7" s="237" t="s">
        <v>237</v>
      </c>
      <c r="EB7" s="209" t="s">
        <v>238</v>
      </c>
      <c r="EC7" s="368" t="s">
        <v>199</v>
      </c>
      <c r="ED7" s="368" t="s">
        <v>200</v>
      </c>
    </row>
    <row r="8" spans="1:134" s="9" customFormat="1" ht="96.75" customHeight="1" thickBot="1" x14ac:dyDescent="0.25">
      <c r="A8" s="18"/>
      <c r="B8" s="444"/>
      <c r="C8" s="435"/>
      <c r="D8" s="435"/>
      <c r="E8" s="435"/>
      <c r="F8" s="435"/>
      <c r="G8" s="435"/>
      <c r="H8" s="435"/>
      <c r="I8" s="452"/>
      <c r="J8" s="452"/>
      <c r="K8" s="435"/>
      <c r="L8" s="435"/>
      <c r="M8" s="126" t="s">
        <v>126</v>
      </c>
      <c r="N8" s="435"/>
      <c r="O8" s="150" t="s">
        <v>128</v>
      </c>
      <c r="P8" s="206" t="s">
        <v>243</v>
      </c>
      <c r="Q8" s="122" t="s">
        <v>12</v>
      </c>
      <c r="R8" s="122" t="s">
        <v>12</v>
      </c>
      <c r="S8" s="150" t="s">
        <v>231</v>
      </c>
      <c r="T8" s="150" t="s">
        <v>244</v>
      </c>
      <c r="U8" s="122" t="s">
        <v>12</v>
      </c>
      <c r="V8" s="122" t="s">
        <v>12</v>
      </c>
      <c r="W8" s="151" t="s">
        <v>149</v>
      </c>
      <c r="X8" s="151" t="s">
        <v>150</v>
      </c>
      <c r="Y8" s="151" t="s">
        <v>151</v>
      </c>
      <c r="Z8" s="281"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56" t="s">
        <v>32</v>
      </c>
      <c r="AQ8" s="137" t="s">
        <v>33</v>
      </c>
      <c r="AR8" s="136" t="s">
        <v>32</v>
      </c>
      <c r="AS8" s="137" t="s">
        <v>33</v>
      </c>
      <c r="AT8" s="136" t="s">
        <v>32</v>
      </c>
      <c r="AU8" s="137" t="s">
        <v>33</v>
      </c>
      <c r="AV8" s="136" t="s">
        <v>32</v>
      </c>
      <c r="AW8" s="137" t="s">
        <v>33</v>
      </c>
      <c r="AX8" s="138" t="s">
        <v>32</v>
      </c>
      <c r="AY8" s="257" t="s">
        <v>33</v>
      </c>
      <c r="AZ8" s="139" t="s">
        <v>32</v>
      </c>
      <c r="BA8" s="137" t="s">
        <v>33</v>
      </c>
      <c r="BB8" s="136" t="s">
        <v>32</v>
      </c>
      <c r="BC8" s="137" t="s">
        <v>33</v>
      </c>
      <c r="BD8" s="136" t="s">
        <v>32</v>
      </c>
      <c r="BE8" s="137" t="s">
        <v>33</v>
      </c>
      <c r="BF8" s="136" t="s">
        <v>32</v>
      </c>
      <c r="BG8" s="137" t="s">
        <v>33</v>
      </c>
      <c r="BH8" s="138" t="s">
        <v>32</v>
      </c>
      <c r="BI8" s="140" t="s">
        <v>33</v>
      </c>
      <c r="BJ8" s="369"/>
      <c r="BK8" s="256" t="s">
        <v>32</v>
      </c>
      <c r="BL8" s="137" t="s">
        <v>33</v>
      </c>
      <c r="BM8" s="136" t="s">
        <v>32</v>
      </c>
      <c r="BN8" s="137" t="s">
        <v>33</v>
      </c>
      <c r="BO8" s="136" t="s">
        <v>32</v>
      </c>
      <c r="BP8" s="137" t="s">
        <v>33</v>
      </c>
      <c r="BQ8" s="136" t="s">
        <v>32</v>
      </c>
      <c r="BR8" s="137" t="s">
        <v>33</v>
      </c>
      <c r="BS8" s="138" t="s">
        <v>32</v>
      </c>
      <c r="BT8" s="257" t="s">
        <v>33</v>
      </c>
      <c r="BU8" s="139" t="s">
        <v>32</v>
      </c>
      <c r="BV8" s="137" t="s">
        <v>33</v>
      </c>
      <c r="BW8" s="136" t="s">
        <v>32</v>
      </c>
      <c r="BX8" s="137" t="s">
        <v>33</v>
      </c>
      <c r="BY8" s="136" t="s">
        <v>32</v>
      </c>
      <c r="BZ8" s="137" t="s">
        <v>33</v>
      </c>
      <c r="CA8" s="136" t="s">
        <v>32</v>
      </c>
      <c r="CB8" s="137" t="s">
        <v>33</v>
      </c>
      <c r="CC8" s="138" t="s">
        <v>32</v>
      </c>
      <c r="CD8" s="257" t="s">
        <v>33</v>
      </c>
      <c r="CE8" s="371"/>
      <c r="CF8" s="267" t="s">
        <v>33</v>
      </c>
      <c r="CG8" s="137" t="s">
        <v>33</v>
      </c>
      <c r="CH8" s="137" t="s">
        <v>33</v>
      </c>
      <c r="CI8" s="137" t="s">
        <v>33</v>
      </c>
      <c r="CJ8" s="257" t="s">
        <v>33</v>
      </c>
      <c r="CK8" s="477"/>
      <c r="CL8" s="459"/>
      <c r="CM8" s="139" t="s">
        <v>32</v>
      </c>
      <c r="CN8" s="137" t="s">
        <v>33</v>
      </c>
      <c r="CO8" s="136" t="s">
        <v>32</v>
      </c>
      <c r="CP8" s="137" t="s">
        <v>33</v>
      </c>
      <c r="CQ8" s="136" t="s">
        <v>32</v>
      </c>
      <c r="CR8" s="137" t="s">
        <v>33</v>
      </c>
      <c r="CS8" s="136" t="s">
        <v>32</v>
      </c>
      <c r="CT8" s="137" t="s">
        <v>33</v>
      </c>
      <c r="CU8" s="138" t="s">
        <v>32</v>
      </c>
      <c r="CV8" s="257" t="s">
        <v>33</v>
      </c>
      <c r="CW8" s="371"/>
      <c r="CX8" s="371"/>
      <c r="CY8" s="139" t="s">
        <v>32</v>
      </c>
      <c r="CZ8" s="137" t="s">
        <v>33</v>
      </c>
      <c r="DA8" s="136" t="s">
        <v>32</v>
      </c>
      <c r="DB8" s="137" t="s">
        <v>33</v>
      </c>
      <c r="DC8" s="136"/>
      <c r="DD8" s="137"/>
      <c r="DE8" s="136" t="s">
        <v>32</v>
      </c>
      <c r="DF8" s="137" t="s">
        <v>33</v>
      </c>
      <c r="DG8" s="138" t="s">
        <v>32</v>
      </c>
      <c r="DH8" s="257" t="s">
        <v>33</v>
      </c>
      <c r="DI8" s="371"/>
      <c r="DJ8" s="371"/>
      <c r="DK8" s="371"/>
      <c r="DL8" s="410"/>
      <c r="DM8" s="412"/>
      <c r="DN8" s="414"/>
      <c r="DO8" s="414"/>
      <c r="DP8" s="414"/>
      <c r="DQ8" s="416"/>
      <c r="DR8" s="267" t="s">
        <v>33</v>
      </c>
      <c r="DS8" s="137" t="s">
        <v>33</v>
      </c>
      <c r="DT8" s="137" t="s">
        <v>33</v>
      </c>
      <c r="DU8" s="137" t="s">
        <v>33</v>
      </c>
      <c r="DV8" s="257" t="s">
        <v>33</v>
      </c>
      <c r="DW8" s="369"/>
      <c r="DX8" s="267" t="s">
        <v>33</v>
      </c>
      <c r="DY8" s="137" t="s">
        <v>33</v>
      </c>
      <c r="DZ8" s="137" t="s">
        <v>33</v>
      </c>
      <c r="EA8" s="137" t="s">
        <v>33</v>
      </c>
      <c r="EB8" s="257" t="s">
        <v>33</v>
      </c>
      <c r="EC8" s="369"/>
      <c r="ED8" s="369"/>
    </row>
    <row r="9" spans="1:134" s="14" customFormat="1" ht="12.6" customHeight="1" x14ac:dyDescent="0.2">
      <c r="A9" s="12"/>
      <c r="B9" s="365">
        <v>1</v>
      </c>
      <c r="C9" s="364" t="s">
        <v>322</v>
      </c>
      <c r="D9" s="344" t="s">
        <v>323</v>
      </c>
      <c r="E9" s="344" t="s">
        <v>302</v>
      </c>
      <c r="F9" s="358" t="s">
        <v>208</v>
      </c>
      <c r="G9" s="361">
        <v>46388</v>
      </c>
      <c r="H9" s="301" t="str">
        <f t="shared" ref="H9" si="0">IF($F9="3e)  Skoršia transpozícia  - zavedenie transpozície pred termínom ktorý určuje smernica EÚ. "," ","")</f>
        <v/>
      </c>
      <c r="I9" s="301" t="str">
        <f>IF($F9="3e)  Skoršia transpozícia  - zavedenie transpozície pred termínom ktorý určuje smernica EÚ. ",$H9,"NA")</f>
        <v>NA</v>
      </c>
      <c r="J9" s="304">
        <f>IF(I9="NA",1,I9/12)</f>
        <v>1</v>
      </c>
      <c r="K9" s="358" t="s">
        <v>307</v>
      </c>
      <c r="L9" s="344">
        <v>1</v>
      </c>
      <c r="M9" s="453">
        <f>IF(L9="N",0,L9)</f>
        <v>1</v>
      </c>
      <c r="N9" s="358" t="s">
        <v>211</v>
      </c>
      <c r="O9" s="407"/>
      <c r="P9" s="407">
        <v>1700</v>
      </c>
      <c r="Q9" s="345" t="s">
        <v>185</v>
      </c>
      <c r="R9" s="346">
        <f>VLOOKUP(Q9,[1]vstupy!$B$3:$C$15,2,FALSE)</f>
        <v>0.25</v>
      </c>
      <c r="S9" s="399"/>
      <c r="T9" s="347"/>
      <c r="U9" s="345" t="s">
        <v>36</v>
      </c>
      <c r="V9" s="346">
        <f>VLOOKUP(U9,[1]vstupy!$B$3:$C$15,2,FALSE)</f>
        <v>0</v>
      </c>
      <c r="W9" s="407"/>
      <c r="X9" s="174" t="s">
        <v>157</v>
      </c>
      <c r="Y9" s="188" t="s">
        <v>152</v>
      </c>
      <c r="Z9" s="185">
        <f>VLOOKUP($X9,vstupy!$B$18:$F$31,MATCH($Y9,vstupy!$B$17:$F$17,0),0)</f>
        <v>0</v>
      </c>
      <c r="AA9" s="121" t="s">
        <v>158</v>
      </c>
      <c r="AB9" s="185">
        <f>VLOOKUP($AA9,[1]vstupy!$B$34:$C$36,2,FALSE)</f>
        <v>0</v>
      </c>
      <c r="AC9" s="185">
        <f>Z9+AB9</f>
        <v>0</v>
      </c>
      <c r="AD9" s="341" t="s">
        <v>36</v>
      </c>
      <c r="AE9" s="326">
        <f>VLOOKUP(AD9,vstupy!$B$3:$C$15,2,FALSE)</f>
        <v>0</v>
      </c>
      <c r="AF9" s="426">
        <f>IFERROR(IF(M9=0,"N",O9/L9*J9),0)</f>
        <v>0</v>
      </c>
      <c r="AG9" s="333">
        <f>O9*J9</f>
        <v>0</v>
      </c>
      <c r="AH9" s="395">
        <f>P9*R9*J9</f>
        <v>425</v>
      </c>
      <c r="AI9" s="333">
        <f>IFERROR(AH9*M9,0)</f>
        <v>425</v>
      </c>
      <c r="AJ9" s="395">
        <f>IFERROR(IF(M9=0,"N",S9/L9*J9),0)</f>
        <v>0</v>
      </c>
      <c r="AK9" s="333">
        <f>S9*J9</f>
        <v>0</v>
      </c>
      <c r="AL9" s="333">
        <f>T9*V9*J9</f>
        <v>0</v>
      </c>
      <c r="AM9" s="445">
        <f>IFERROR(AL9*M9,0)</f>
        <v>0</v>
      </c>
      <c r="AN9" s="333">
        <f>IF(W9&gt;0,IF(AE9&gt;0,($G$5/160)*(W9/60)*AE9*J9,0),IF(AE9&gt;0,($G$5/160)*((AC9+AC10+AC11)/60)*AE9*J9,0))</f>
        <v>0</v>
      </c>
      <c r="AO9" s="394">
        <f>IFERROR(AN9*M9,0)</f>
        <v>0</v>
      </c>
      <c r="AP9" s="392">
        <f>IF($N9="In (zvyšuje náklady)",AF9,0)</f>
        <v>0</v>
      </c>
      <c r="AQ9" s="393">
        <f>IF($N9="In (zvyšuje náklady)",AG9,0)</f>
        <v>0</v>
      </c>
      <c r="AR9" s="393">
        <f t="shared" ref="AR9:AY9" si="1">IF($N9="In (zvyšuje náklady)",AH9,0)</f>
        <v>425</v>
      </c>
      <c r="AS9" s="393">
        <f t="shared" si="1"/>
        <v>425</v>
      </c>
      <c r="AT9" s="393">
        <f t="shared" si="1"/>
        <v>0</v>
      </c>
      <c r="AU9" s="393">
        <f t="shared" si="1"/>
        <v>0</v>
      </c>
      <c r="AV9" s="393">
        <f t="shared" si="1"/>
        <v>0</v>
      </c>
      <c r="AW9" s="393">
        <f t="shared" si="1"/>
        <v>0</v>
      </c>
      <c r="AX9" s="393">
        <f t="shared" si="1"/>
        <v>0</v>
      </c>
      <c r="AY9" s="393">
        <f t="shared" si="1"/>
        <v>0</v>
      </c>
      <c r="AZ9" s="393" t="str">
        <f>IF($N9="Out (znižuje náklady)",AF9,"0")</f>
        <v>0</v>
      </c>
      <c r="BA9" s="393" t="str">
        <f>IF($N9="Out (znižuje náklady)",AG9,"0")</f>
        <v>0</v>
      </c>
      <c r="BB9" s="393" t="str">
        <f t="shared" ref="BB9:BI9" si="2">IF($N9="Out (znižuje náklady)",AH9,"0")</f>
        <v>0</v>
      </c>
      <c r="BC9" s="393" t="str">
        <f t="shared" si="2"/>
        <v>0</v>
      </c>
      <c r="BD9" s="393" t="str">
        <f t="shared" si="2"/>
        <v>0</v>
      </c>
      <c r="BE9" s="393" t="str">
        <f t="shared" si="2"/>
        <v>0</v>
      </c>
      <c r="BF9" s="393" t="str">
        <f t="shared" si="2"/>
        <v>0</v>
      </c>
      <c r="BG9" s="393" t="str">
        <f t="shared" si="2"/>
        <v>0</v>
      </c>
      <c r="BH9" s="393" t="str">
        <f t="shared" si="2"/>
        <v>0</v>
      </c>
      <c r="BI9" s="471" t="str">
        <f t="shared" si="2"/>
        <v>0</v>
      </c>
      <c r="BJ9" s="314">
        <f>IF(F9=vstupy!$B$47,0,1)</f>
        <v>1</v>
      </c>
      <c r="BK9" s="392">
        <f>$BJ9*AP9</f>
        <v>0</v>
      </c>
      <c r="BL9" s="393">
        <f>$BJ9*AQ9</f>
        <v>0</v>
      </c>
      <c r="BM9" s="393">
        <f t="shared" ref="BM9:BT9" si="3">$BJ9*AR9</f>
        <v>425</v>
      </c>
      <c r="BN9" s="393">
        <f t="shared" si="3"/>
        <v>425</v>
      </c>
      <c r="BO9" s="393">
        <f t="shared" si="3"/>
        <v>0</v>
      </c>
      <c r="BP9" s="393">
        <f t="shared" si="3"/>
        <v>0</v>
      </c>
      <c r="BQ9" s="393">
        <f t="shared" si="3"/>
        <v>0</v>
      </c>
      <c r="BR9" s="393">
        <f t="shared" si="3"/>
        <v>0</v>
      </c>
      <c r="BS9" s="393">
        <f t="shared" si="3"/>
        <v>0</v>
      </c>
      <c r="BT9" s="424">
        <f t="shared" si="3"/>
        <v>0</v>
      </c>
      <c r="BU9" s="315">
        <f>$BJ9*AZ9</f>
        <v>0</v>
      </c>
      <c r="BV9" s="313">
        <f t="shared" ref="BV9:CD9" si="4">$BJ9*BA9</f>
        <v>0</v>
      </c>
      <c r="BW9" s="313">
        <f t="shared" si="4"/>
        <v>0</v>
      </c>
      <c r="BX9" s="313">
        <f t="shared" si="4"/>
        <v>0</v>
      </c>
      <c r="BY9" s="313">
        <f t="shared" si="4"/>
        <v>0</v>
      </c>
      <c r="BZ9" s="313">
        <f t="shared" si="4"/>
        <v>0</v>
      </c>
      <c r="CA9" s="313">
        <f t="shared" si="4"/>
        <v>0</v>
      </c>
      <c r="CB9" s="313">
        <f t="shared" si="4"/>
        <v>0</v>
      </c>
      <c r="CC9" s="313">
        <f t="shared" si="4"/>
        <v>0</v>
      </c>
      <c r="CD9" s="310">
        <f t="shared" si="4"/>
        <v>0</v>
      </c>
      <c r="CE9" s="316">
        <f>IF(N9="Nemení sa",1,0)</f>
        <v>0</v>
      </c>
      <c r="CF9" s="315">
        <f>AG9*$CE9</f>
        <v>0</v>
      </c>
      <c r="CG9" s="313">
        <f>AI9*$CE9</f>
        <v>0</v>
      </c>
      <c r="CH9" s="313">
        <f>AK9*$CE9</f>
        <v>0</v>
      </c>
      <c r="CI9" s="313">
        <f>AM9*$CE9</f>
        <v>0</v>
      </c>
      <c r="CJ9" s="310">
        <f>AO9*$CE9</f>
        <v>0</v>
      </c>
      <c r="CK9" s="317">
        <f>SUM(CF9:CJ11)</f>
        <v>0</v>
      </c>
      <c r="CL9" s="318">
        <f>IF(F9=vstupy!B$42,"1",0)</f>
        <v>0</v>
      </c>
      <c r="CM9" s="315">
        <f t="shared" ref="CM9:CV9" si="5">IF($CL9="1",AP9,0)</f>
        <v>0</v>
      </c>
      <c r="CN9" s="313">
        <f t="shared" si="5"/>
        <v>0</v>
      </c>
      <c r="CO9" s="313">
        <f t="shared" si="5"/>
        <v>0</v>
      </c>
      <c r="CP9" s="313">
        <f t="shared" si="5"/>
        <v>0</v>
      </c>
      <c r="CQ9" s="313">
        <f t="shared" si="5"/>
        <v>0</v>
      </c>
      <c r="CR9" s="313">
        <f t="shared" si="5"/>
        <v>0</v>
      </c>
      <c r="CS9" s="313">
        <f t="shared" si="5"/>
        <v>0</v>
      </c>
      <c r="CT9" s="313">
        <f t="shared" si="5"/>
        <v>0</v>
      </c>
      <c r="CU9" s="313">
        <f t="shared" si="5"/>
        <v>0</v>
      </c>
      <c r="CV9" s="310">
        <f t="shared" si="5"/>
        <v>0</v>
      </c>
      <c r="CW9" s="314">
        <f>CP9+CT9+CV9</f>
        <v>0</v>
      </c>
      <c r="CX9" s="314">
        <f>CN9+CR9</f>
        <v>0</v>
      </c>
      <c r="CY9" s="315">
        <f t="shared" ref="CY9:DH9" si="6">IF($CL9="1",AZ9,0)</f>
        <v>0</v>
      </c>
      <c r="CZ9" s="313">
        <f t="shared" si="6"/>
        <v>0</v>
      </c>
      <c r="DA9" s="313">
        <f t="shared" si="6"/>
        <v>0</v>
      </c>
      <c r="DB9" s="313">
        <f t="shared" si="6"/>
        <v>0</v>
      </c>
      <c r="DC9" s="313">
        <f t="shared" si="6"/>
        <v>0</v>
      </c>
      <c r="DD9" s="313">
        <f t="shared" si="6"/>
        <v>0</v>
      </c>
      <c r="DE9" s="313">
        <f t="shared" si="6"/>
        <v>0</v>
      </c>
      <c r="DF9" s="313">
        <f t="shared" si="6"/>
        <v>0</v>
      </c>
      <c r="DG9" s="313">
        <f t="shared" si="6"/>
        <v>0</v>
      </c>
      <c r="DH9" s="310">
        <f t="shared" si="6"/>
        <v>0</v>
      </c>
      <c r="DI9" s="321">
        <f>DB9+DF9+DH9</f>
        <v>0</v>
      </c>
      <c r="DJ9" s="321">
        <f>CZ9+DD9</f>
        <v>0</v>
      </c>
      <c r="DK9" s="322">
        <f>IF(CE9=0,1,0)</f>
        <v>1</v>
      </c>
      <c r="DL9" s="322">
        <f>IFERROR(IF($AF9="N",AH9+AJ9+AL9+AN9,AF9+AH9+AJ9+AL9+AN9),0)*$DK9</f>
        <v>425</v>
      </c>
      <c r="DM9" s="322">
        <f>(AG9+AI9+AK9+AM9+AO9)*$DK9</f>
        <v>425</v>
      </c>
      <c r="DN9" s="322">
        <f>AS9+AW9+AY9-CW9</f>
        <v>425</v>
      </c>
      <c r="DO9" s="322">
        <f>BC9+BG9+BI9-DI9</f>
        <v>0</v>
      </c>
      <c r="DP9" s="322">
        <f>DN9+DO9</f>
        <v>425</v>
      </c>
      <c r="DQ9" s="323" t="str">
        <f>IF(OR(F9=vstupy!B$40,F9=vstupy!B$41,F9=vstupy!B$42,),"0","1")</f>
        <v>0</v>
      </c>
      <c r="DR9" s="315">
        <f>IF($DQ9="1",AQ9,"0")+CF9</f>
        <v>0</v>
      </c>
      <c r="DS9" s="313">
        <f>IF($DQ9="1",AS9,"0")+CG9</f>
        <v>0</v>
      </c>
      <c r="DT9" s="313">
        <f>IF($DQ9="1",AU9,"0")+CH9</f>
        <v>0</v>
      </c>
      <c r="DU9" s="313">
        <f>IF($DQ9="1",AW9,"0")+CI9</f>
        <v>0</v>
      </c>
      <c r="DV9" s="310">
        <f>IF($DQ9="1",AY9,"0")+CJ9</f>
        <v>0</v>
      </c>
      <c r="DW9" s="311">
        <f>SUM(DR9:DV11)</f>
        <v>0</v>
      </c>
      <c r="DX9" s="315" t="str">
        <f>IF($DQ9="1",BA9,"0")</f>
        <v>0</v>
      </c>
      <c r="DY9" s="313" t="str">
        <f>IF($DQ9="1",BC9,"0")</f>
        <v>0</v>
      </c>
      <c r="DZ9" s="313" t="str">
        <f>IF($DQ9="1",BE9,"0")</f>
        <v>0</v>
      </c>
      <c r="EA9" s="313" t="str">
        <f>IF($DQ9="1",BG9,"0")</f>
        <v>0</v>
      </c>
      <c r="EB9" s="310" t="str">
        <f>IF($DQ9="1",BI9,"0")</f>
        <v>0</v>
      </c>
      <c r="EC9" s="311">
        <f>SUM(DX9:EB11)</f>
        <v>0</v>
      </c>
      <c r="ED9" s="312">
        <f>EC9+DW9</f>
        <v>0</v>
      </c>
    </row>
    <row r="10" spans="1:134" s="14" customFormat="1" ht="12.6" customHeight="1" x14ac:dyDescent="0.2">
      <c r="B10" s="365"/>
      <c r="C10" s="364"/>
      <c r="D10" s="344"/>
      <c r="E10" s="344"/>
      <c r="F10" s="359"/>
      <c r="G10" s="361"/>
      <c r="H10" s="302"/>
      <c r="I10" s="302"/>
      <c r="J10" s="305"/>
      <c r="K10" s="359"/>
      <c r="L10" s="344"/>
      <c r="M10" s="453"/>
      <c r="N10" s="359"/>
      <c r="O10" s="407"/>
      <c r="P10" s="407"/>
      <c r="Q10" s="345"/>
      <c r="R10" s="346"/>
      <c r="S10" s="400"/>
      <c r="T10" s="347"/>
      <c r="U10" s="345"/>
      <c r="V10" s="346"/>
      <c r="W10" s="407"/>
      <c r="X10" s="174" t="s">
        <v>157</v>
      </c>
      <c r="Y10" s="188" t="s">
        <v>152</v>
      </c>
      <c r="Z10" s="185">
        <f>VLOOKUP($X10,vstupy!$B$18:$F$31,MATCH($Y10,vstupy!$B$17:$F$17,0),0)</f>
        <v>0</v>
      </c>
      <c r="AA10" s="121" t="s">
        <v>158</v>
      </c>
      <c r="AB10" s="185">
        <f>VLOOKUP($AA10,[1]vstupy!$B$34:$C$36,2,FALSE)</f>
        <v>0</v>
      </c>
      <c r="AC10" s="185">
        <f t="shared" ref="AC10:AC23" si="7">Z10+AB10</f>
        <v>0</v>
      </c>
      <c r="AD10" s="342"/>
      <c r="AE10" s="326"/>
      <c r="AF10" s="426"/>
      <c r="AG10" s="330"/>
      <c r="AH10" s="330"/>
      <c r="AI10" s="330"/>
      <c r="AJ10" s="330"/>
      <c r="AK10" s="330"/>
      <c r="AL10" s="330"/>
      <c r="AM10" s="335"/>
      <c r="AN10" s="330"/>
      <c r="AO10" s="336"/>
      <c r="AP10" s="315"/>
      <c r="AQ10" s="313"/>
      <c r="AR10" s="313"/>
      <c r="AS10" s="313"/>
      <c r="AT10" s="313"/>
      <c r="AU10" s="313"/>
      <c r="AV10" s="313"/>
      <c r="AW10" s="313"/>
      <c r="AX10" s="313"/>
      <c r="AY10" s="313"/>
      <c r="AZ10" s="313"/>
      <c r="BA10" s="313"/>
      <c r="BB10" s="313"/>
      <c r="BC10" s="313"/>
      <c r="BD10" s="313"/>
      <c r="BE10" s="313"/>
      <c r="BF10" s="313"/>
      <c r="BG10" s="313"/>
      <c r="BH10" s="313"/>
      <c r="BI10" s="324"/>
      <c r="BJ10" s="314"/>
      <c r="BK10" s="315"/>
      <c r="BL10" s="313"/>
      <c r="BM10" s="313"/>
      <c r="BN10" s="313"/>
      <c r="BO10" s="313"/>
      <c r="BP10" s="313"/>
      <c r="BQ10" s="313"/>
      <c r="BR10" s="313"/>
      <c r="BS10" s="313"/>
      <c r="BT10" s="310"/>
      <c r="BU10" s="315"/>
      <c r="BV10" s="313"/>
      <c r="BW10" s="313"/>
      <c r="BX10" s="313"/>
      <c r="BY10" s="313"/>
      <c r="BZ10" s="313"/>
      <c r="CA10" s="313"/>
      <c r="CB10" s="313"/>
      <c r="CC10" s="313"/>
      <c r="CD10" s="310"/>
      <c r="CE10" s="316"/>
      <c r="CF10" s="315"/>
      <c r="CG10" s="313"/>
      <c r="CH10" s="313"/>
      <c r="CI10" s="313"/>
      <c r="CJ10" s="310"/>
      <c r="CK10" s="317"/>
      <c r="CL10" s="319"/>
      <c r="CM10" s="315"/>
      <c r="CN10" s="313"/>
      <c r="CO10" s="313"/>
      <c r="CP10" s="313"/>
      <c r="CQ10" s="313"/>
      <c r="CR10" s="313"/>
      <c r="CS10" s="313"/>
      <c r="CT10" s="313"/>
      <c r="CU10" s="313"/>
      <c r="CV10" s="310"/>
      <c r="CW10" s="314"/>
      <c r="CX10" s="314"/>
      <c r="CY10" s="315"/>
      <c r="CZ10" s="313"/>
      <c r="DA10" s="313"/>
      <c r="DB10" s="313"/>
      <c r="DC10" s="313"/>
      <c r="DD10" s="313"/>
      <c r="DE10" s="313"/>
      <c r="DF10" s="313"/>
      <c r="DG10" s="313"/>
      <c r="DH10" s="310"/>
      <c r="DI10" s="321"/>
      <c r="DJ10" s="321"/>
      <c r="DK10" s="322"/>
      <c r="DL10" s="322"/>
      <c r="DM10" s="322"/>
      <c r="DN10" s="322"/>
      <c r="DO10" s="322"/>
      <c r="DP10" s="322"/>
      <c r="DQ10" s="323"/>
      <c r="DR10" s="315"/>
      <c r="DS10" s="313"/>
      <c r="DT10" s="313"/>
      <c r="DU10" s="313"/>
      <c r="DV10" s="310"/>
      <c r="DW10" s="311"/>
      <c r="DX10" s="315"/>
      <c r="DY10" s="313"/>
      <c r="DZ10" s="313"/>
      <c r="EA10" s="313"/>
      <c r="EB10" s="310"/>
      <c r="EC10" s="311"/>
      <c r="ED10" s="312"/>
    </row>
    <row r="11" spans="1:134" s="14" customFormat="1" ht="12.6" customHeight="1" x14ac:dyDescent="0.2">
      <c r="B11" s="365"/>
      <c r="C11" s="364"/>
      <c r="D11" s="344"/>
      <c r="E11" s="344"/>
      <c r="F11" s="360"/>
      <c r="G11" s="361"/>
      <c r="H11" s="303"/>
      <c r="I11" s="303"/>
      <c r="J11" s="306"/>
      <c r="K11" s="360"/>
      <c r="L11" s="344"/>
      <c r="M11" s="453"/>
      <c r="N11" s="360"/>
      <c r="O11" s="407"/>
      <c r="P11" s="407"/>
      <c r="Q11" s="345"/>
      <c r="R11" s="346"/>
      <c r="S11" s="401"/>
      <c r="T11" s="347"/>
      <c r="U11" s="345"/>
      <c r="V11" s="346"/>
      <c r="W11" s="407"/>
      <c r="X11" s="174" t="s">
        <v>157</v>
      </c>
      <c r="Y11" s="188" t="s">
        <v>152</v>
      </c>
      <c r="Z11" s="185">
        <f>VLOOKUP($X11,vstupy!$B$18:$F$31,MATCH($Y11,vstupy!$B$17:$F$17,0),0)</f>
        <v>0</v>
      </c>
      <c r="AA11" s="121" t="s">
        <v>158</v>
      </c>
      <c r="AB11" s="185">
        <f>VLOOKUP($AA11,[1]vstupy!$B$34:$C$36,2,FALSE)</f>
        <v>0</v>
      </c>
      <c r="AC11" s="185">
        <f t="shared" si="7"/>
        <v>0</v>
      </c>
      <c r="AD11" s="343"/>
      <c r="AE11" s="327"/>
      <c r="AF11" s="426"/>
      <c r="AG11" s="330"/>
      <c r="AH11" s="330"/>
      <c r="AI11" s="330"/>
      <c r="AJ11" s="330"/>
      <c r="AK11" s="330"/>
      <c r="AL11" s="330"/>
      <c r="AM11" s="333"/>
      <c r="AN11" s="330"/>
      <c r="AO11" s="336"/>
      <c r="AP11" s="315"/>
      <c r="AQ11" s="313"/>
      <c r="AR11" s="313"/>
      <c r="AS11" s="313"/>
      <c r="AT11" s="313"/>
      <c r="AU11" s="313"/>
      <c r="AV11" s="313"/>
      <c r="AW11" s="313"/>
      <c r="AX11" s="313"/>
      <c r="AY11" s="313"/>
      <c r="AZ11" s="313"/>
      <c r="BA11" s="313"/>
      <c r="BB11" s="313"/>
      <c r="BC11" s="313"/>
      <c r="BD11" s="313"/>
      <c r="BE11" s="313"/>
      <c r="BF11" s="313"/>
      <c r="BG11" s="313"/>
      <c r="BH11" s="313"/>
      <c r="BI11" s="324"/>
      <c r="BJ11" s="314"/>
      <c r="BK11" s="315"/>
      <c r="BL11" s="313"/>
      <c r="BM11" s="313"/>
      <c r="BN11" s="313"/>
      <c r="BO11" s="313"/>
      <c r="BP11" s="313"/>
      <c r="BQ11" s="313"/>
      <c r="BR11" s="313"/>
      <c r="BS11" s="313"/>
      <c r="BT11" s="310"/>
      <c r="BU11" s="315"/>
      <c r="BV11" s="313"/>
      <c r="BW11" s="313"/>
      <c r="BX11" s="313"/>
      <c r="BY11" s="313"/>
      <c r="BZ11" s="313"/>
      <c r="CA11" s="313"/>
      <c r="CB11" s="313"/>
      <c r="CC11" s="313"/>
      <c r="CD11" s="310"/>
      <c r="CE11" s="316"/>
      <c r="CF11" s="315"/>
      <c r="CG11" s="313"/>
      <c r="CH11" s="313"/>
      <c r="CI11" s="313"/>
      <c r="CJ11" s="310"/>
      <c r="CK11" s="317"/>
      <c r="CL11" s="320"/>
      <c r="CM11" s="315"/>
      <c r="CN11" s="313"/>
      <c r="CO11" s="313"/>
      <c r="CP11" s="313"/>
      <c r="CQ11" s="313"/>
      <c r="CR11" s="313"/>
      <c r="CS11" s="313"/>
      <c r="CT11" s="313"/>
      <c r="CU11" s="313"/>
      <c r="CV11" s="310"/>
      <c r="CW11" s="314"/>
      <c r="CX11" s="314"/>
      <c r="CY11" s="315"/>
      <c r="CZ11" s="313"/>
      <c r="DA11" s="313"/>
      <c r="DB11" s="313"/>
      <c r="DC11" s="313"/>
      <c r="DD11" s="313"/>
      <c r="DE11" s="313"/>
      <c r="DF11" s="313"/>
      <c r="DG11" s="313"/>
      <c r="DH11" s="310"/>
      <c r="DI11" s="321"/>
      <c r="DJ11" s="321"/>
      <c r="DK11" s="322"/>
      <c r="DL11" s="322"/>
      <c r="DM11" s="322"/>
      <c r="DN11" s="322"/>
      <c r="DO11" s="322"/>
      <c r="DP11" s="322"/>
      <c r="DQ11" s="323"/>
      <c r="DR11" s="315"/>
      <c r="DS11" s="313"/>
      <c r="DT11" s="313"/>
      <c r="DU11" s="313"/>
      <c r="DV11" s="310"/>
      <c r="DW11" s="311"/>
      <c r="DX11" s="315"/>
      <c r="DY11" s="313"/>
      <c r="DZ11" s="313"/>
      <c r="EA11" s="313"/>
      <c r="EB11" s="310"/>
      <c r="EC11" s="311"/>
      <c r="ED11" s="312"/>
    </row>
    <row r="12" spans="1:134" s="16" customFormat="1" ht="12.6" customHeight="1" x14ac:dyDescent="0.2">
      <c r="B12" s="366">
        <v>2</v>
      </c>
      <c r="C12" s="437" t="s">
        <v>324</v>
      </c>
      <c r="D12" s="366" t="s">
        <v>323</v>
      </c>
      <c r="E12" s="366" t="s">
        <v>303</v>
      </c>
      <c r="F12" s="355" t="s">
        <v>208</v>
      </c>
      <c r="G12" s="362">
        <v>46388</v>
      </c>
      <c r="H12" s="307"/>
      <c r="I12" s="301" t="str">
        <f t="shared" ref="I12" si="8">IF($F12="3e)  Skoršia transpozícia  - zavedenie transpozície pred termínom ktorý určuje smernica EÚ. ",$H12,"NA")</f>
        <v>NA</v>
      </c>
      <c r="J12" s="304">
        <f t="shared" ref="J12" si="9">IF(I12="NA",1,I12/12)</f>
        <v>1</v>
      </c>
      <c r="K12" s="366" t="s">
        <v>307</v>
      </c>
      <c r="L12" s="348">
        <v>0</v>
      </c>
      <c r="M12" s="453">
        <f t="shared" ref="M12" si="10">IF(L12="N",0,L12)</f>
        <v>0</v>
      </c>
      <c r="N12" s="355" t="s">
        <v>211</v>
      </c>
      <c r="O12" s="408"/>
      <c r="P12" s="408">
        <v>1700</v>
      </c>
      <c r="Q12" s="349" t="s">
        <v>185</v>
      </c>
      <c r="R12" s="350">
        <f>VLOOKUP(Q12,[1]vstupy!$B$3:$C$15,2,FALSE)</f>
        <v>0.25</v>
      </c>
      <c r="S12" s="402"/>
      <c r="T12" s="351"/>
      <c r="U12" s="349" t="s">
        <v>36</v>
      </c>
      <c r="V12" s="350">
        <f>VLOOKUP(U12,[1]vstupy!$B$3:$C$15,2,FALSE)</f>
        <v>0</v>
      </c>
      <c r="W12" s="408"/>
      <c r="X12" s="283" t="s">
        <v>157</v>
      </c>
      <c r="Y12" s="284" t="s">
        <v>152</v>
      </c>
      <c r="Z12" s="285">
        <f>VLOOKUP($X12,vstupy!$B$18:$F$31,MATCH($Y12,vstupy!$B$17:$F$17,0),0)</f>
        <v>0</v>
      </c>
      <c r="AA12" s="286" t="s">
        <v>158</v>
      </c>
      <c r="AB12" s="285">
        <f>VLOOKUP($AA12,[1]vstupy!$B$34:$C$36,2,FALSE)</f>
        <v>0</v>
      </c>
      <c r="AC12" s="285">
        <f>Z12+AB12</f>
        <v>0</v>
      </c>
      <c r="AD12" s="338" t="s">
        <v>36</v>
      </c>
      <c r="AE12" s="325">
        <f>VLOOKUP(AD12,vstupy!$B$3:$C$15,2,FALSE)</f>
        <v>0</v>
      </c>
      <c r="AF12" s="328" t="str">
        <f>IFERROR(IF(M12=0,"N",O12/L12*J12),0)</f>
        <v>N</v>
      </c>
      <c r="AG12" s="333">
        <f>O12*J12</f>
        <v>0</v>
      </c>
      <c r="AH12" s="395">
        <f t="shared" ref="AH12" si="11">P12*R12*J12</f>
        <v>425</v>
      </c>
      <c r="AI12" s="333">
        <f t="shared" ref="AI12" si="12">IFERROR(AH12*M12,0)</f>
        <v>0</v>
      </c>
      <c r="AJ12" s="395" t="str">
        <f>IFERROR(IF(M12=0,"N",S12/L12*J12),0)</f>
        <v>N</v>
      </c>
      <c r="AK12" s="333">
        <f t="shared" ref="AK12" si="13">S12*J12</f>
        <v>0</v>
      </c>
      <c r="AL12" s="333">
        <f>T12*V12*J12</f>
        <v>0</v>
      </c>
      <c r="AM12" s="334">
        <f>IFERROR(AL12*M12,0)</f>
        <v>0</v>
      </c>
      <c r="AN12" s="333">
        <f>IF(W12&gt;0,IF(AE12&gt;0,($G$5/160)*(W12/60)*AE12*J12,0),IF(AE12&gt;0,($G$5/160)*((AC12+AC13+AC14)/60)*AE12*J12,0))</f>
        <v>0</v>
      </c>
      <c r="AO12" s="394">
        <f>IFERROR(AN12*M12,0)</f>
        <v>0</v>
      </c>
      <c r="AP12" s="315" t="str">
        <f t="shared" ref="AP12" si="14">IF($N12="In (zvyšuje náklady)",AF12,0)</f>
        <v>N</v>
      </c>
      <c r="AQ12" s="313">
        <f t="shared" ref="AQ12" si="15">IF($N12="In (zvyšuje náklady)",AG12,0)</f>
        <v>0</v>
      </c>
      <c r="AR12" s="313">
        <f t="shared" ref="AR12" si="16">IF($N12="In (zvyšuje náklady)",AH12,0)</f>
        <v>425</v>
      </c>
      <c r="AS12" s="313">
        <f t="shared" ref="AS12" si="17">IF($N12="In (zvyšuje náklady)",AI12,0)</f>
        <v>0</v>
      </c>
      <c r="AT12" s="313" t="str">
        <f t="shared" ref="AT12" si="18">IF($N12="In (zvyšuje náklady)",AJ12,0)</f>
        <v>N</v>
      </c>
      <c r="AU12" s="313">
        <f t="shared" ref="AU12" si="19">IF($N12="In (zvyšuje náklady)",AK12,0)</f>
        <v>0</v>
      </c>
      <c r="AV12" s="313">
        <f t="shared" ref="AV12" si="20">IF($N12="In (zvyšuje náklady)",AL12,0)</f>
        <v>0</v>
      </c>
      <c r="AW12" s="313">
        <f>IF($N12="In (zvyšuje náklady)",AM12,0)</f>
        <v>0</v>
      </c>
      <c r="AX12" s="313">
        <f t="shared" ref="AX12" si="21">IF($N12="In (zvyšuje náklady)",AN12,0)</f>
        <v>0</v>
      </c>
      <c r="AY12" s="313">
        <f t="shared" ref="AY12" si="22">IF($N12="In (zvyšuje náklady)",AO12,0)</f>
        <v>0</v>
      </c>
      <c r="AZ12" s="313" t="str">
        <f t="shared" ref="AZ12" si="23">IF($N12="Out (znižuje náklady)",AF12,"0")</f>
        <v>0</v>
      </c>
      <c r="BA12" s="313" t="str">
        <f t="shared" ref="BA12" si="24">IF($N12="Out (znižuje náklady)",AG12,"0")</f>
        <v>0</v>
      </c>
      <c r="BB12" s="313" t="str">
        <f t="shared" ref="BB12" si="25">IF($N12="Out (znižuje náklady)",AH12,"0")</f>
        <v>0</v>
      </c>
      <c r="BC12" s="313" t="str">
        <f t="shared" ref="BC12" si="26">IF($N12="Out (znižuje náklady)",AI12,"0")</f>
        <v>0</v>
      </c>
      <c r="BD12" s="313" t="str">
        <f t="shared" ref="BD12" si="27">IF($N12="Out (znižuje náklady)",AJ12,"0")</f>
        <v>0</v>
      </c>
      <c r="BE12" s="313" t="str">
        <f t="shared" ref="BE12" si="28">IF($N12="Out (znižuje náklady)",AK12,"0")</f>
        <v>0</v>
      </c>
      <c r="BF12" s="313" t="str">
        <f>IF($N12="Out (znižuje náklady)",AL12,"0")</f>
        <v>0</v>
      </c>
      <c r="BG12" s="313" t="str">
        <f>IF($N12="Out (znižuje náklady)",AM12,"0")</f>
        <v>0</v>
      </c>
      <c r="BH12" s="313" t="str">
        <f t="shared" ref="BH12" si="29">IF($N12="Out (znižuje náklady)",AN12,"0")</f>
        <v>0</v>
      </c>
      <c r="BI12" s="324" t="str">
        <f t="shared" ref="BI12" si="30">IF($N12="Out (znižuje náklady)",AO12,"0")</f>
        <v>0</v>
      </c>
      <c r="BJ12" s="314">
        <f>IF(F12=vstupy!$B$47,0,1)</f>
        <v>1</v>
      </c>
      <c r="BK12" s="315" t="e">
        <f>$BJ12*AP12</f>
        <v>#VALUE!</v>
      </c>
      <c r="BL12" s="313">
        <f t="shared" ref="BL12" si="31">$BJ12*AQ12</f>
        <v>0</v>
      </c>
      <c r="BM12" s="313">
        <f t="shared" ref="BM12" si="32">$BJ12*AR12</f>
        <v>425</v>
      </c>
      <c r="BN12" s="313">
        <f t="shared" ref="BN12" si="33">$BJ12*AS12</f>
        <v>0</v>
      </c>
      <c r="BO12" s="313" t="e">
        <f t="shared" ref="BO12" si="34">$BJ12*AT12</f>
        <v>#VALUE!</v>
      </c>
      <c r="BP12" s="313">
        <f t="shared" ref="BP12" si="35">$BJ12*AU12</f>
        <v>0</v>
      </c>
      <c r="BQ12" s="313">
        <f t="shared" ref="BQ12" si="36">$BJ12*AV12</f>
        <v>0</v>
      </c>
      <c r="BR12" s="313">
        <f t="shared" ref="BR12" si="37">$BJ12*AW12</f>
        <v>0</v>
      </c>
      <c r="BS12" s="313">
        <f t="shared" ref="BS12" si="38">$BJ12*AX12</f>
        <v>0</v>
      </c>
      <c r="BT12" s="310">
        <f t="shared" ref="BT12" si="39">$BJ12*AY12</f>
        <v>0</v>
      </c>
      <c r="BU12" s="315">
        <f t="shared" ref="BU12" si="40">$BJ12*AZ12</f>
        <v>0</v>
      </c>
      <c r="BV12" s="313">
        <f t="shared" ref="BV12" si="41">$BJ12*BA12</f>
        <v>0</v>
      </c>
      <c r="BW12" s="313">
        <f t="shared" ref="BW12" si="42">$BJ12*BB12</f>
        <v>0</v>
      </c>
      <c r="BX12" s="313">
        <f t="shared" ref="BX12" si="43">$BJ12*BC12</f>
        <v>0</v>
      </c>
      <c r="BY12" s="313">
        <f t="shared" ref="BY12" si="44">$BJ12*BD12</f>
        <v>0</v>
      </c>
      <c r="BZ12" s="313">
        <f t="shared" ref="BZ12" si="45">$BJ12*BE12</f>
        <v>0</v>
      </c>
      <c r="CA12" s="313">
        <f t="shared" ref="CA12" si="46">$BJ12*BF12</f>
        <v>0</v>
      </c>
      <c r="CB12" s="313">
        <f t="shared" ref="CB12" si="47">$BJ12*BG12</f>
        <v>0</v>
      </c>
      <c r="CC12" s="313">
        <f t="shared" ref="CC12" si="48">$BJ12*BH12</f>
        <v>0</v>
      </c>
      <c r="CD12" s="310">
        <f t="shared" ref="CD12" si="49">$BJ12*BI12</f>
        <v>0</v>
      </c>
      <c r="CE12" s="316">
        <f>IF(N12="Nemení sa",1,0)</f>
        <v>0</v>
      </c>
      <c r="CF12" s="315">
        <f>AG12*$CE12</f>
        <v>0</v>
      </c>
      <c r="CG12" s="313">
        <f>AI12*$CE12</f>
        <v>0</v>
      </c>
      <c r="CH12" s="313">
        <f>AK12*$CE12</f>
        <v>0</v>
      </c>
      <c r="CI12" s="313">
        <f>AM12*$CE12</f>
        <v>0</v>
      </c>
      <c r="CJ12" s="310">
        <f>AO12*$CE12</f>
        <v>0</v>
      </c>
      <c r="CK12" s="317">
        <f t="shared" ref="CK12" si="50">SUM(CF12:CJ14)</f>
        <v>0</v>
      </c>
      <c r="CL12" s="318">
        <f>IF(F12=vstupy!B$42,"1",0)</f>
        <v>0</v>
      </c>
      <c r="CM12" s="315">
        <f t="shared" ref="CM12:CV12" si="51">IF($CL12="1",AP12,0)</f>
        <v>0</v>
      </c>
      <c r="CN12" s="313">
        <f t="shared" si="51"/>
        <v>0</v>
      </c>
      <c r="CO12" s="313">
        <f t="shared" si="51"/>
        <v>0</v>
      </c>
      <c r="CP12" s="313">
        <f t="shared" si="51"/>
        <v>0</v>
      </c>
      <c r="CQ12" s="313">
        <f t="shared" si="51"/>
        <v>0</v>
      </c>
      <c r="CR12" s="313">
        <f t="shared" si="51"/>
        <v>0</v>
      </c>
      <c r="CS12" s="313">
        <f t="shared" si="51"/>
        <v>0</v>
      </c>
      <c r="CT12" s="313">
        <f t="shared" si="51"/>
        <v>0</v>
      </c>
      <c r="CU12" s="313">
        <f t="shared" si="51"/>
        <v>0</v>
      </c>
      <c r="CV12" s="310">
        <f t="shared" si="51"/>
        <v>0</v>
      </c>
      <c r="CW12" s="314">
        <f>CP12+CT12+CV12</f>
        <v>0</v>
      </c>
      <c r="CX12" s="314">
        <f t="shared" ref="CX12" si="52">CN12+CR12</f>
        <v>0</v>
      </c>
      <c r="CY12" s="315">
        <f t="shared" ref="CY12:DH12" si="53">IF($CL12="1",AZ12,0)</f>
        <v>0</v>
      </c>
      <c r="CZ12" s="313">
        <f t="shared" si="53"/>
        <v>0</v>
      </c>
      <c r="DA12" s="313">
        <f t="shared" si="53"/>
        <v>0</v>
      </c>
      <c r="DB12" s="313">
        <f t="shared" si="53"/>
        <v>0</v>
      </c>
      <c r="DC12" s="313">
        <f t="shared" si="53"/>
        <v>0</v>
      </c>
      <c r="DD12" s="313">
        <f t="shared" si="53"/>
        <v>0</v>
      </c>
      <c r="DE12" s="313">
        <f t="shared" si="53"/>
        <v>0</v>
      </c>
      <c r="DF12" s="313">
        <f t="shared" si="53"/>
        <v>0</v>
      </c>
      <c r="DG12" s="313">
        <f t="shared" si="53"/>
        <v>0</v>
      </c>
      <c r="DH12" s="310">
        <f t="shared" si="53"/>
        <v>0</v>
      </c>
      <c r="DI12" s="321">
        <f>DB12+DF12+DH12</f>
        <v>0</v>
      </c>
      <c r="DJ12" s="321">
        <f t="shared" ref="DJ12" si="54">CZ12+DD12</f>
        <v>0</v>
      </c>
      <c r="DK12" s="322">
        <f>IF(CE12=0,1,0)</f>
        <v>1</v>
      </c>
      <c r="DL12" s="322">
        <f>IFERROR(IF($AF12="N",AH12+AJ12+AL12+AN12,AF12+AH12+AJ12+AL12+AN12),0)*$DK12</f>
        <v>0</v>
      </c>
      <c r="DM12" s="322">
        <f>(AG12+AI12+AK12+AM12+AO12)*$DK12</f>
        <v>0</v>
      </c>
      <c r="DN12" s="322">
        <f>AS12+AW12+AY12-CW12</f>
        <v>0</v>
      </c>
      <c r="DO12" s="322">
        <f>BC12+BG12+BI12-DI12</f>
        <v>0</v>
      </c>
      <c r="DP12" s="322">
        <f>DN12+DO12</f>
        <v>0</v>
      </c>
      <c r="DQ12" s="323" t="str">
        <f>IF(OR(F12=vstupy!B$40,F12=vstupy!B$41,F12=vstupy!B$42,),"0","1")</f>
        <v>0</v>
      </c>
      <c r="DR12" s="315">
        <f>IF($DQ12="1",AQ12,"0")+CF12</f>
        <v>0</v>
      </c>
      <c r="DS12" s="313">
        <f>IF($DQ12="1",AS12,"0")+CG12</f>
        <v>0</v>
      </c>
      <c r="DT12" s="313">
        <f>IF($DQ12="1",AU12,"0")+CH12</f>
        <v>0</v>
      </c>
      <c r="DU12" s="313">
        <f>IF($DQ12="1",AW12,"0")+CI12</f>
        <v>0</v>
      </c>
      <c r="DV12" s="310">
        <f>IF($DQ12="1",AY12,"0")+CJ12</f>
        <v>0</v>
      </c>
      <c r="DW12" s="311">
        <f t="shared" ref="DW12" si="55">SUM(DR12:DV14)</f>
        <v>0</v>
      </c>
      <c r="DX12" s="315" t="str">
        <f t="shared" ref="DX12" si="56">IF($DQ12="1",BA12,"0")</f>
        <v>0</v>
      </c>
      <c r="DY12" s="313" t="str">
        <f t="shared" ref="DY12" si="57">IF($DQ12="1",BC12,"0")</f>
        <v>0</v>
      </c>
      <c r="DZ12" s="313" t="str">
        <f t="shared" ref="DZ12" si="58">IF($DQ12="1",BE12,"0")</f>
        <v>0</v>
      </c>
      <c r="EA12" s="313" t="str">
        <f>IF($DQ12="1",BG12,"0")</f>
        <v>0</v>
      </c>
      <c r="EB12" s="310" t="str">
        <f>IF($DQ12="1",BI12,"0")</f>
        <v>0</v>
      </c>
      <c r="EC12" s="311">
        <f t="shared" ref="EC12" si="59">SUM(DX12:EB14)</f>
        <v>0</v>
      </c>
      <c r="ED12" s="312">
        <f>EC12+DW12</f>
        <v>0</v>
      </c>
    </row>
    <row r="13" spans="1:134" s="16" customFormat="1" ht="12.6" customHeight="1" x14ac:dyDescent="0.2">
      <c r="B13" s="366"/>
      <c r="C13" s="438"/>
      <c r="D13" s="366"/>
      <c r="E13" s="366"/>
      <c r="F13" s="356"/>
      <c r="G13" s="362"/>
      <c r="H13" s="308"/>
      <c r="I13" s="302"/>
      <c r="J13" s="305"/>
      <c r="K13" s="366"/>
      <c r="L13" s="348"/>
      <c r="M13" s="453"/>
      <c r="N13" s="356"/>
      <c r="O13" s="408"/>
      <c r="P13" s="408"/>
      <c r="Q13" s="349"/>
      <c r="R13" s="350"/>
      <c r="S13" s="403"/>
      <c r="T13" s="351"/>
      <c r="U13" s="349"/>
      <c r="V13" s="350"/>
      <c r="W13" s="408"/>
      <c r="X13" s="283" t="s">
        <v>157</v>
      </c>
      <c r="Y13" s="284" t="s">
        <v>152</v>
      </c>
      <c r="Z13" s="285">
        <f>VLOOKUP($X13,vstupy!$B$18:$F$31,MATCH($Y13,vstupy!$B$17:$F$17,0),0)</f>
        <v>0</v>
      </c>
      <c r="AA13" s="286" t="s">
        <v>158</v>
      </c>
      <c r="AB13" s="285">
        <f>VLOOKUP($AA13,[1]vstupy!$B$34:$C$36,2,FALSE)</f>
        <v>0</v>
      </c>
      <c r="AC13" s="285">
        <f t="shared" ref="AC13:AC14" si="60">Z13+AB13</f>
        <v>0</v>
      </c>
      <c r="AD13" s="339"/>
      <c r="AE13" s="326"/>
      <c r="AF13" s="315"/>
      <c r="AG13" s="330"/>
      <c r="AH13" s="330"/>
      <c r="AI13" s="330"/>
      <c r="AJ13" s="330"/>
      <c r="AK13" s="330"/>
      <c r="AL13" s="330"/>
      <c r="AM13" s="335"/>
      <c r="AN13" s="330"/>
      <c r="AO13" s="336"/>
      <c r="AP13" s="315"/>
      <c r="AQ13" s="313"/>
      <c r="AR13" s="313"/>
      <c r="AS13" s="313"/>
      <c r="AT13" s="313"/>
      <c r="AU13" s="313"/>
      <c r="AV13" s="313"/>
      <c r="AW13" s="313"/>
      <c r="AX13" s="313"/>
      <c r="AY13" s="313"/>
      <c r="AZ13" s="313"/>
      <c r="BA13" s="313"/>
      <c r="BB13" s="313"/>
      <c r="BC13" s="313"/>
      <c r="BD13" s="313"/>
      <c r="BE13" s="313"/>
      <c r="BF13" s="313"/>
      <c r="BG13" s="313"/>
      <c r="BH13" s="313"/>
      <c r="BI13" s="324"/>
      <c r="BJ13" s="314"/>
      <c r="BK13" s="315"/>
      <c r="BL13" s="313"/>
      <c r="BM13" s="313"/>
      <c r="BN13" s="313"/>
      <c r="BO13" s="313"/>
      <c r="BP13" s="313"/>
      <c r="BQ13" s="313"/>
      <c r="BR13" s="313"/>
      <c r="BS13" s="313"/>
      <c r="BT13" s="310"/>
      <c r="BU13" s="315"/>
      <c r="BV13" s="313"/>
      <c r="BW13" s="313"/>
      <c r="BX13" s="313"/>
      <c r="BY13" s="313"/>
      <c r="BZ13" s="313"/>
      <c r="CA13" s="313"/>
      <c r="CB13" s="313"/>
      <c r="CC13" s="313"/>
      <c r="CD13" s="310"/>
      <c r="CE13" s="316"/>
      <c r="CF13" s="315"/>
      <c r="CG13" s="313"/>
      <c r="CH13" s="313"/>
      <c r="CI13" s="313"/>
      <c r="CJ13" s="310"/>
      <c r="CK13" s="317"/>
      <c r="CL13" s="319"/>
      <c r="CM13" s="315"/>
      <c r="CN13" s="313"/>
      <c r="CO13" s="313"/>
      <c r="CP13" s="313"/>
      <c r="CQ13" s="313"/>
      <c r="CR13" s="313"/>
      <c r="CS13" s="313"/>
      <c r="CT13" s="313"/>
      <c r="CU13" s="313"/>
      <c r="CV13" s="310"/>
      <c r="CW13" s="314"/>
      <c r="CX13" s="314"/>
      <c r="CY13" s="315"/>
      <c r="CZ13" s="313"/>
      <c r="DA13" s="313"/>
      <c r="DB13" s="313"/>
      <c r="DC13" s="313"/>
      <c r="DD13" s="313"/>
      <c r="DE13" s="313"/>
      <c r="DF13" s="313"/>
      <c r="DG13" s="313"/>
      <c r="DH13" s="310"/>
      <c r="DI13" s="321"/>
      <c r="DJ13" s="321"/>
      <c r="DK13" s="322"/>
      <c r="DL13" s="322"/>
      <c r="DM13" s="322"/>
      <c r="DN13" s="322"/>
      <c r="DO13" s="322"/>
      <c r="DP13" s="322"/>
      <c r="DQ13" s="323"/>
      <c r="DR13" s="315"/>
      <c r="DS13" s="313"/>
      <c r="DT13" s="313"/>
      <c r="DU13" s="313"/>
      <c r="DV13" s="310"/>
      <c r="DW13" s="311"/>
      <c r="DX13" s="315"/>
      <c r="DY13" s="313"/>
      <c r="DZ13" s="313"/>
      <c r="EA13" s="313"/>
      <c r="EB13" s="310"/>
      <c r="EC13" s="311"/>
      <c r="ED13" s="312"/>
    </row>
    <row r="14" spans="1:134" s="16" customFormat="1" ht="12.6" customHeight="1" x14ac:dyDescent="0.2">
      <c r="B14" s="366"/>
      <c r="C14" s="439"/>
      <c r="D14" s="366"/>
      <c r="E14" s="366"/>
      <c r="F14" s="357"/>
      <c r="G14" s="362"/>
      <c r="H14" s="309"/>
      <c r="I14" s="303"/>
      <c r="J14" s="306"/>
      <c r="K14" s="366"/>
      <c r="L14" s="348"/>
      <c r="M14" s="453"/>
      <c r="N14" s="357"/>
      <c r="O14" s="408"/>
      <c r="P14" s="408"/>
      <c r="Q14" s="349"/>
      <c r="R14" s="350"/>
      <c r="S14" s="404"/>
      <c r="T14" s="351"/>
      <c r="U14" s="349"/>
      <c r="V14" s="350"/>
      <c r="W14" s="408"/>
      <c r="X14" s="283" t="s">
        <v>157</v>
      </c>
      <c r="Y14" s="284" t="s">
        <v>152</v>
      </c>
      <c r="Z14" s="285">
        <f>VLOOKUP($X14,vstupy!$B$18:$F$31,MATCH($Y14,vstupy!$B$17:$F$17,0),0)</f>
        <v>0</v>
      </c>
      <c r="AA14" s="286" t="s">
        <v>158</v>
      </c>
      <c r="AB14" s="285">
        <f>VLOOKUP($AA14,[1]vstupy!$B$34:$C$36,2,FALSE)</f>
        <v>0</v>
      </c>
      <c r="AC14" s="285">
        <f t="shared" si="60"/>
        <v>0</v>
      </c>
      <c r="AD14" s="340"/>
      <c r="AE14" s="327"/>
      <c r="AF14" s="315"/>
      <c r="AG14" s="330"/>
      <c r="AH14" s="330"/>
      <c r="AI14" s="330"/>
      <c r="AJ14" s="330"/>
      <c r="AK14" s="330"/>
      <c r="AL14" s="330"/>
      <c r="AM14" s="333"/>
      <c r="AN14" s="330"/>
      <c r="AO14" s="336"/>
      <c r="AP14" s="315"/>
      <c r="AQ14" s="313"/>
      <c r="AR14" s="313"/>
      <c r="AS14" s="313"/>
      <c r="AT14" s="313"/>
      <c r="AU14" s="313"/>
      <c r="AV14" s="313"/>
      <c r="AW14" s="313"/>
      <c r="AX14" s="313"/>
      <c r="AY14" s="313"/>
      <c r="AZ14" s="313"/>
      <c r="BA14" s="313"/>
      <c r="BB14" s="313"/>
      <c r="BC14" s="313"/>
      <c r="BD14" s="313"/>
      <c r="BE14" s="313"/>
      <c r="BF14" s="313"/>
      <c r="BG14" s="313"/>
      <c r="BH14" s="313"/>
      <c r="BI14" s="324"/>
      <c r="BJ14" s="314"/>
      <c r="BK14" s="315"/>
      <c r="BL14" s="313"/>
      <c r="BM14" s="313"/>
      <c r="BN14" s="313"/>
      <c r="BO14" s="313"/>
      <c r="BP14" s="313"/>
      <c r="BQ14" s="313"/>
      <c r="BR14" s="313"/>
      <c r="BS14" s="313"/>
      <c r="BT14" s="310"/>
      <c r="BU14" s="315"/>
      <c r="BV14" s="313"/>
      <c r="BW14" s="313"/>
      <c r="BX14" s="313"/>
      <c r="BY14" s="313"/>
      <c r="BZ14" s="313"/>
      <c r="CA14" s="313"/>
      <c r="CB14" s="313"/>
      <c r="CC14" s="313"/>
      <c r="CD14" s="310"/>
      <c r="CE14" s="316"/>
      <c r="CF14" s="315"/>
      <c r="CG14" s="313"/>
      <c r="CH14" s="313"/>
      <c r="CI14" s="313"/>
      <c r="CJ14" s="310"/>
      <c r="CK14" s="317"/>
      <c r="CL14" s="320"/>
      <c r="CM14" s="315"/>
      <c r="CN14" s="313"/>
      <c r="CO14" s="313"/>
      <c r="CP14" s="313"/>
      <c r="CQ14" s="313"/>
      <c r="CR14" s="313"/>
      <c r="CS14" s="313"/>
      <c r="CT14" s="313"/>
      <c r="CU14" s="313"/>
      <c r="CV14" s="310"/>
      <c r="CW14" s="314"/>
      <c r="CX14" s="314"/>
      <c r="CY14" s="315"/>
      <c r="CZ14" s="313"/>
      <c r="DA14" s="313"/>
      <c r="DB14" s="313"/>
      <c r="DC14" s="313"/>
      <c r="DD14" s="313"/>
      <c r="DE14" s="313"/>
      <c r="DF14" s="313"/>
      <c r="DG14" s="313"/>
      <c r="DH14" s="310"/>
      <c r="DI14" s="321"/>
      <c r="DJ14" s="321"/>
      <c r="DK14" s="322"/>
      <c r="DL14" s="322"/>
      <c r="DM14" s="322"/>
      <c r="DN14" s="322"/>
      <c r="DO14" s="322"/>
      <c r="DP14" s="322"/>
      <c r="DQ14" s="323"/>
      <c r="DR14" s="315"/>
      <c r="DS14" s="313"/>
      <c r="DT14" s="313"/>
      <c r="DU14" s="313"/>
      <c r="DV14" s="310"/>
      <c r="DW14" s="311"/>
      <c r="DX14" s="315"/>
      <c r="DY14" s="313"/>
      <c r="DZ14" s="313"/>
      <c r="EA14" s="313"/>
      <c r="EB14" s="310"/>
      <c r="EC14" s="311"/>
      <c r="ED14" s="312"/>
    </row>
    <row r="15" spans="1:134" s="203" customFormat="1" ht="12" customHeight="1" x14ac:dyDescent="0.2">
      <c r="B15" s="365">
        <v>3</v>
      </c>
      <c r="C15" s="440" t="s">
        <v>439</v>
      </c>
      <c r="D15" s="365" t="s">
        <v>301</v>
      </c>
      <c r="E15" s="365" t="s">
        <v>304</v>
      </c>
      <c r="F15" s="358" t="s">
        <v>208</v>
      </c>
      <c r="G15" s="361">
        <v>46388</v>
      </c>
      <c r="H15" s="301"/>
      <c r="I15" s="301" t="str">
        <f t="shared" ref="I15" si="61">IF($F15="3e)  Skoršia transpozícia  - zavedenie transpozície pred termínom ktorý určuje smernica EÚ. ",$H15,"NA")</f>
        <v>NA</v>
      </c>
      <c r="J15" s="304">
        <f t="shared" ref="J15" si="62">IF(I15="NA",1,I15/12)</f>
        <v>1</v>
      </c>
      <c r="K15" s="365" t="s">
        <v>306</v>
      </c>
      <c r="L15" s="344">
        <v>15</v>
      </c>
      <c r="M15" s="453">
        <f t="shared" ref="M15" si="63">IF(L15="N",0,L15)</f>
        <v>15</v>
      </c>
      <c r="N15" s="358" t="s">
        <v>211</v>
      </c>
      <c r="O15" s="407"/>
      <c r="P15" s="407">
        <v>110</v>
      </c>
      <c r="Q15" s="345" t="s">
        <v>185</v>
      </c>
      <c r="R15" s="346">
        <f>VLOOKUP(Q15,[1]vstupy!$B$3:$C$15,2,FALSE)</f>
        <v>0.25</v>
      </c>
      <c r="S15" s="399"/>
      <c r="T15" s="347"/>
      <c r="U15" s="345" t="s">
        <v>36</v>
      </c>
      <c r="V15" s="346">
        <f>VLOOKUP(U15,[1]vstupy!$B$3:$C$15,2,FALSE)</f>
        <v>0</v>
      </c>
      <c r="W15" s="407"/>
      <c r="X15" s="174" t="s">
        <v>157</v>
      </c>
      <c r="Y15" s="188" t="s">
        <v>152</v>
      </c>
      <c r="Z15" s="185">
        <f>VLOOKUP($X15,vstupy!$B$18:$F$31,MATCH($Y15,vstupy!$B$17:$F$17,0),0)</f>
        <v>0</v>
      </c>
      <c r="AA15" s="121" t="s">
        <v>158</v>
      </c>
      <c r="AB15" s="185">
        <f>VLOOKUP($AA15,[1]vstupy!$B$34:$C$36,2,FALSE)</f>
        <v>0</v>
      </c>
      <c r="AC15" s="185">
        <f>Z15+AB15</f>
        <v>0</v>
      </c>
      <c r="AD15" s="341" t="s">
        <v>36</v>
      </c>
      <c r="AE15" s="325">
        <f>VLOOKUP(AD15,vstupy!$B$3:$C$15,2,FALSE)</f>
        <v>0</v>
      </c>
      <c r="AF15" s="328">
        <f>IFERROR(IF(M15=0,"N",O15/L15*J15),0)</f>
        <v>0</v>
      </c>
      <c r="AG15" s="333">
        <f>O15*J15</f>
        <v>0</v>
      </c>
      <c r="AH15" s="395">
        <f t="shared" ref="AH15" si="64">P15*R15*J15</f>
        <v>27.5</v>
      </c>
      <c r="AI15" s="333">
        <f t="shared" ref="AI15" si="65">IFERROR(AH15*M15,0)</f>
        <v>412.5</v>
      </c>
      <c r="AJ15" s="395">
        <f t="shared" ref="AJ15" si="66">IFERROR(IF(M15=0,"N",S15/L15*J15),0)</f>
        <v>0</v>
      </c>
      <c r="AK15" s="333">
        <f t="shared" ref="AK15" si="67">S15*J15</f>
        <v>0</v>
      </c>
      <c r="AL15" s="333">
        <f>T15*V15*J15</f>
        <v>0</v>
      </c>
      <c r="AM15" s="334">
        <f>IFERROR(AL15*M15,0)</f>
        <v>0</v>
      </c>
      <c r="AN15" s="333">
        <f>IF(W15&gt;0,IF(AE15&gt;0,($G$5/160)*(W15/60)*AE15*J15,0),IF(AE15&gt;0,($G$5/160)*((AC15+AC16+AC17)/60)*AE15*J15,0))</f>
        <v>0</v>
      </c>
      <c r="AO15" s="394">
        <f>IFERROR(AN15*M15,0)</f>
        <v>0</v>
      </c>
      <c r="AP15" s="315">
        <f t="shared" ref="AP15" si="68">IF($N15="In (zvyšuje náklady)",AF15,0)</f>
        <v>0</v>
      </c>
      <c r="AQ15" s="313">
        <f t="shared" ref="AQ15" si="69">IF($N15="In (zvyšuje náklady)",AG15,0)</f>
        <v>0</v>
      </c>
      <c r="AR15" s="313">
        <f t="shared" ref="AR15" si="70">IF($N15="In (zvyšuje náklady)",AH15,0)</f>
        <v>27.5</v>
      </c>
      <c r="AS15" s="313">
        <f t="shared" ref="AS15" si="71">IF($N15="In (zvyšuje náklady)",AI15,0)</f>
        <v>412.5</v>
      </c>
      <c r="AT15" s="313">
        <f t="shared" ref="AT15" si="72">IF($N15="In (zvyšuje náklady)",AJ15,0)</f>
        <v>0</v>
      </c>
      <c r="AU15" s="313">
        <f t="shared" ref="AU15" si="73">IF($N15="In (zvyšuje náklady)",AK15,0)</f>
        <v>0</v>
      </c>
      <c r="AV15" s="313">
        <f t="shared" ref="AV15" si="74">IF($N15="In (zvyšuje náklady)",AL15,0)</f>
        <v>0</v>
      </c>
      <c r="AW15" s="313">
        <f t="shared" ref="AW15" si="75">IF($N15="In (zvyšuje náklady)",AM15,0)</f>
        <v>0</v>
      </c>
      <c r="AX15" s="313">
        <f t="shared" ref="AX15" si="76">IF($N15="In (zvyšuje náklady)",AN15,0)</f>
        <v>0</v>
      </c>
      <c r="AY15" s="313">
        <f t="shared" ref="AY15" si="77">IF($N15="In (zvyšuje náklady)",AO15,0)</f>
        <v>0</v>
      </c>
      <c r="AZ15" s="313" t="str">
        <f t="shared" ref="AZ15" si="78">IF($N15="Out (znižuje náklady)",AF15,"0")</f>
        <v>0</v>
      </c>
      <c r="BA15" s="313" t="str">
        <f t="shared" ref="BA15" si="79">IF($N15="Out (znižuje náklady)",AG15,"0")</f>
        <v>0</v>
      </c>
      <c r="BB15" s="313" t="str">
        <f t="shared" ref="BB15" si="80">IF($N15="Out (znižuje náklady)",AH15,"0")</f>
        <v>0</v>
      </c>
      <c r="BC15" s="313" t="str">
        <f t="shared" ref="BC15" si="81">IF($N15="Out (znižuje náklady)",AI15,"0")</f>
        <v>0</v>
      </c>
      <c r="BD15" s="313" t="str">
        <f t="shared" ref="BD15" si="82">IF($N15="Out (znižuje náklady)",AJ15,"0")</f>
        <v>0</v>
      </c>
      <c r="BE15" s="313" t="str">
        <f t="shared" ref="BE15" si="83">IF($N15="Out (znižuje náklady)",AK15,"0")</f>
        <v>0</v>
      </c>
      <c r="BF15" s="313" t="str">
        <f t="shared" ref="BF15" si="84">IF($N15="Out (znižuje náklady)",AL15,"0")</f>
        <v>0</v>
      </c>
      <c r="BG15" s="313" t="str">
        <f t="shared" ref="BG15" si="85">IF($N15="Out (znižuje náklady)",AM15,"0")</f>
        <v>0</v>
      </c>
      <c r="BH15" s="313" t="str">
        <f t="shared" ref="BH15" si="86">IF($N15="Out (znižuje náklady)",AN15,"0")</f>
        <v>0</v>
      </c>
      <c r="BI15" s="324" t="str">
        <f t="shared" ref="BI15" si="87">IF($N15="Out (znižuje náklady)",AO15,"0")</f>
        <v>0</v>
      </c>
      <c r="BJ15" s="314">
        <f>IF(F15=vstupy!$B$47,0,1)</f>
        <v>1</v>
      </c>
      <c r="BK15" s="315">
        <f t="shared" ref="BK15" si="88">$BJ15*AP15</f>
        <v>0</v>
      </c>
      <c r="BL15" s="313">
        <f t="shared" ref="BL15" si="89">$BJ15*AQ15</f>
        <v>0</v>
      </c>
      <c r="BM15" s="313">
        <f t="shared" ref="BM15" si="90">$BJ15*AR15</f>
        <v>27.5</v>
      </c>
      <c r="BN15" s="313">
        <f t="shared" ref="BN15" si="91">$BJ15*AS15</f>
        <v>412.5</v>
      </c>
      <c r="BO15" s="313">
        <f t="shared" ref="BO15" si="92">$BJ15*AT15</f>
        <v>0</v>
      </c>
      <c r="BP15" s="313">
        <f t="shared" ref="BP15" si="93">$BJ15*AU15</f>
        <v>0</v>
      </c>
      <c r="BQ15" s="313">
        <f t="shared" ref="BQ15" si="94">$BJ15*AV15</f>
        <v>0</v>
      </c>
      <c r="BR15" s="313">
        <f t="shared" ref="BR15" si="95">$BJ15*AW15</f>
        <v>0</v>
      </c>
      <c r="BS15" s="313">
        <f t="shared" ref="BS15" si="96">$BJ15*AX15</f>
        <v>0</v>
      </c>
      <c r="BT15" s="310">
        <f t="shared" ref="BT15" si="97">$BJ15*AY15</f>
        <v>0</v>
      </c>
      <c r="BU15" s="315">
        <f t="shared" ref="BU15" si="98">$BJ15*AZ15</f>
        <v>0</v>
      </c>
      <c r="BV15" s="313">
        <f t="shared" ref="BV15" si="99">$BJ15*BA15</f>
        <v>0</v>
      </c>
      <c r="BW15" s="313">
        <f t="shared" ref="BW15" si="100">$BJ15*BB15</f>
        <v>0</v>
      </c>
      <c r="BX15" s="313">
        <f t="shared" ref="BX15" si="101">$BJ15*BC15</f>
        <v>0</v>
      </c>
      <c r="BY15" s="313">
        <f t="shared" ref="BY15" si="102">$BJ15*BD15</f>
        <v>0</v>
      </c>
      <c r="BZ15" s="313">
        <f t="shared" ref="BZ15" si="103">$BJ15*BE15</f>
        <v>0</v>
      </c>
      <c r="CA15" s="313">
        <f t="shared" ref="CA15" si="104">$BJ15*BF15</f>
        <v>0</v>
      </c>
      <c r="CB15" s="313">
        <f t="shared" ref="CB15" si="105">$BJ15*BG15</f>
        <v>0</v>
      </c>
      <c r="CC15" s="313">
        <f t="shared" ref="CC15" si="106">$BJ15*BH15</f>
        <v>0</v>
      </c>
      <c r="CD15" s="310">
        <f t="shared" ref="CD15" si="107">$BJ15*BI15</f>
        <v>0</v>
      </c>
      <c r="CE15" s="316">
        <f>IF(N15="Nemení sa",1,0)</f>
        <v>0</v>
      </c>
      <c r="CF15" s="315">
        <f>AG15*$CE15</f>
        <v>0</v>
      </c>
      <c r="CG15" s="313">
        <f>AI15*$CE15</f>
        <v>0</v>
      </c>
      <c r="CH15" s="313">
        <f>AK15*$CE15</f>
        <v>0</v>
      </c>
      <c r="CI15" s="313">
        <f>AM15*$CE15</f>
        <v>0</v>
      </c>
      <c r="CJ15" s="310">
        <f>AO15*$CE15</f>
        <v>0</v>
      </c>
      <c r="CK15" s="317">
        <f t="shared" ref="CK15" si="108">SUM(CF15:CJ17)</f>
        <v>0</v>
      </c>
      <c r="CL15" s="460">
        <f>IF(F15=vstupy!B$42,"1",0)</f>
        <v>0</v>
      </c>
      <c r="CM15" s="315">
        <f t="shared" ref="CM15:CV15" si="109">IF($CL15="1",AP15,0)</f>
        <v>0</v>
      </c>
      <c r="CN15" s="313">
        <f t="shared" si="109"/>
        <v>0</v>
      </c>
      <c r="CO15" s="313">
        <f t="shared" si="109"/>
        <v>0</v>
      </c>
      <c r="CP15" s="313">
        <f t="shared" si="109"/>
        <v>0</v>
      </c>
      <c r="CQ15" s="313">
        <f t="shared" si="109"/>
        <v>0</v>
      </c>
      <c r="CR15" s="313">
        <f t="shared" si="109"/>
        <v>0</v>
      </c>
      <c r="CS15" s="313">
        <f t="shared" si="109"/>
        <v>0</v>
      </c>
      <c r="CT15" s="313">
        <f t="shared" si="109"/>
        <v>0</v>
      </c>
      <c r="CU15" s="313">
        <f t="shared" si="109"/>
        <v>0</v>
      </c>
      <c r="CV15" s="310">
        <f t="shared" si="109"/>
        <v>0</v>
      </c>
      <c r="CW15" s="314">
        <f>CP15+CT15+CV15</f>
        <v>0</v>
      </c>
      <c r="CX15" s="314">
        <f t="shared" ref="CX15" si="110">CN15+CR15</f>
        <v>0</v>
      </c>
      <c r="CY15" s="315">
        <f t="shared" ref="CY15:DH15" si="111">IF($CL15="1",AZ15,0)</f>
        <v>0</v>
      </c>
      <c r="CZ15" s="313">
        <f t="shared" si="111"/>
        <v>0</v>
      </c>
      <c r="DA15" s="313">
        <f t="shared" si="111"/>
        <v>0</v>
      </c>
      <c r="DB15" s="313">
        <f t="shared" si="111"/>
        <v>0</v>
      </c>
      <c r="DC15" s="313">
        <f t="shared" si="111"/>
        <v>0</v>
      </c>
      <c r="DD15" s="313">
        <f t="shared" si="111"/>
        <v>0</v>
      </c>
      <c r="DE15" s="313">
        <f t="shared" si="111"/>
        <v>0</v>
      </c>
      <c r="DF15" s="313">
        <f t="shared" si="111"/>
        <v>0</v>
      </c>
      <c r="DG15" s="313">
        <f t="shared" si="111"/>
        <v>0</v>
      </c>
      <c r="DH15" s="310">
        <f t="shared" si="111"/>
        <v>0</v>
      </c>
      <c r="DI15" s="321">
        <f>DB15+DF15+DH15</f>
        <v>0</v>
      </c>
      <c r="DJ15" s="321">
        <f t="shared" ref="DJ15" si="112">CZ15+DD15</f>
        <v>0</v>
      </c>
      <c r="DK15" s="322">
        <f>IF(CE15=0,1,0)</f>
        <v>1</v>
      </c>
      <c r="DL15" s="322">
        <f>IFERROR(IF($AF15="N",AH15+AJ15+AL15+AN15,AF15+AH15+AJ15+AL15+AN15),0)*$DK15</f>
        <v>27.5</v>
      </c>
      <c r="DM15" s="322">
        <f>(AG15+AI15+AK15+AM15+AO15)*$DK15</f>
        <v>412.5</v>
      </c>
      <c r="DN15" s="322">
        <f>AS15+AW15+AY15-CW15</f>
        <v>412.5</v>
      </c>
      <c r="DO15" s="322">
        <f>BC15+BG15+BI15-DI15</f>
        <v>0</v>
      </c>
      <c r="DP15" s="322">
        <f>DN15+DO15</f>
        <v>412.5</v>
      </c>
      <c r="DQ15" s="323" t="str">
        <f>IF(OR(F15=vstupy!B$40,F15=vstupy!B$41,F15=vstupy!B$42,),"0","1")</f>
        <v>0</v>
      </c>
      <c r="DR15" s="315">
        <f>IF($DQ15="1",AQ15,"0")+CF15</f>
        <v>0</v>
      </c>
      <c r="DS15" s="313">
        <f>IF($DQ15="1",AS15,"0")+CG15</f>
        <v>0</v>
      </c>
      <c r="DT15" s="313">
        <f>IF($DQ15="1",AU15,"0")+CH15</f>
        <v>0</v>
      </c>
      <c r="DU15" s="313">
        <f>IF($DQ15="1",AW15,"0")+CI15</f>
        <v>0</v>
      </c>
      <c r="DV15" s="310">
        <f>IF($DQ15="1",AY15,"0")+CJ15</f>
        <v>0</v>
      </c>
      <c r="DW15" s="311">
        <f t="shared" ref="DW15" si="113">SUM(DR15:DV17)</f>
        <v>0</v>
      </c>
      <c r="DX15" s="315" t="str">
        <f t="shared" ref="DX15" si="114">IF($DQ15="1",BA15,"0")</f>
        <v>0</v>
      </c>
      <c r="DY15" s="313" t="str">
        <f t="shared" ref="DY15" si="115">IF($DQ15="1",BC15,"0")</f>
        <v>0</v>
      </c>
      <c r="DZ15" s="313" t="str">
        <f t="shared" ref="DZ15" si="116">IF($DQ15="1",BE15,"0")</f>
        <v>0</v>
      </c>
      <c r="EA15" s="420" t="str">
        <f>IF($DQ15="1",BG15,"0")</f>
        <v>0</v>
      </c>
      <c r="EB15" s="421" t="str">
        <f>IF($DQ15="1",BI15,"0")</f>
        <v>0</v>
      </c>
      <c r="EC15" s="311">
        <f t="shared" ref="EC15" si="117">SUM(DX15:EB17)</f>
        <v>0</v>
      </c>
      <c r="ED15" s="312">
        <f>EC15+DW15</f>
        <v>0</v>
      </c>
    </row>
    <row r="16" spans="1:134" s="203" customFormat="1" ht="12.6" customHeight="1" x14ac:dyDescent="0.2">
      <c r="B16" s="365"/>
      <c r="C16" s="441"/>
      <c r="D16" s="365"/>
      <c r="E16" s="365"/>
      <c r="F16" s="359"/>
      <c r="G16" s="361"/>
      <c r="H16" s="302"/>
      <c r="I16" s="302"/>
      <c r="J16" s="305"/>
      <c r="K16" s="365"/>
      <c r="L16" s="344"/>
      <c r="M16" s="453"/>
      <c r="N16" s="359"/>
      <c r="O16" s="407"/>
      <c r="P16" s="407"/>
      <c r="Q16" s="345"/>
      <c r="R16" s="346"/>
      <c r="S16" s="400"/>
      <c r="T16" s="347"/>
      <c r="U16" s="345"/>
      <c r="V16" s="346"/>
      <c r="W16" s="407"/>
      <c r="X16" s="174" t="s">
        <v>157</v>
      </c>
      <c r="Y16" s="188" t="s">
        <v>152</v>
      </c>
      <c r="Z16" s="185">
        <f>VLOOKUP($X16,vstupy!$B$18:$F$31,MATCH($Y16,vstupy!$B$17:$F$17,0),0)</f>
        <v>0</v>
      </c>
      <c r="AA16" s="121" t="s">
        <v>158</v>
      </c>
      <c r="AB16" s="185">
        <f>VLOOKUP($AA16,[1]vstupy!$B$34:$C$36,2,FALSE)</f>
        <v>0</v>
      </c>
      <c r="AC16" s="185">
        <f t="shared" ref="AC16:AC17" si="118">Z16+AB16</f>
        <v>0</v>
      </c>
      <c r="AD16" s="342"/>
      <c r="AE16" s="326"/>
      <c r="AF16" s="315"/>
      <c r="AG16" s="330"/>
      <c r="AH16" s="330"/>
      <c r="AI16" s="330"/>
      <c r="AJ16" s="330"/>
      <c r="AK16" s="330"/>
      <c r="AL16" s="330"/>
      <c r="AM16" s="335"/>
      <c r="AN16" s="330"/>
      <c r="AO16" s="336"/>
      <c r="AP16" s="315"/>
      <c r="AQ16" s="313"/>
      <c r="AR16" s="313"/>
      <c r="AS16" s="313"/>
      <c r="AT16" s="313"/>
      <c r="AU16" s="313"/>
      <c r="AV16" s="313"/>
      <c r="AW16" s="313"/>
      <c r="AX16" s="313"/>
      <c r="AY16" s="313"/>
      <c r="AZ16" s="313"/>
      <c r="BA16" s="313"/>
      <c r="BB16" s="313"/>
      <c r="BC16" s="313"/>
      <c r="BD16" s="313"/>
      <c r="BE16" s="313"/>
      <c r="BF16" s="313"/>
      <c r="BG16" s="313"/>
      <c r="BH16" s="313"/>
      <c r="BI16" s="324"/>
      <c r="BJ16" s="314"/>
      <c r="BK16" s="315"/>
      <c r="BL16" s="313"/>
      <c r="BM16" s="313"/>
      <c r="BN16" s="313"/>
      <c r="BO16" s="313"/>
      <c r="BP16" s="313"/>
      <c r="BQ16" s="313"/>
      <c r="BR16" s="313"/>
      <c r="BS16" s="313"/>
      <c r="BT16" s="310"/>
      <c r="BU16" s="315"/>
      <c r="BV16" s="313"/>
      <c r="BW16" s="313"/>
      <c r="BX16" s="313"/>
      <c r="BY16" s="313"/>
      <c r="BZ16" s="313"/>
      <c r="CA16" s="313"/>
      <c r="CB16" s="313"/>
      <c r="CC16" s="313"/>
      <c r="CD16" s="310"/>
      <c r="CE16" s="316"/>
      <c r="CF16" s="315"/>
      <c r="CG16" s="313"/>
      <c r="CH16" s="313"/>
      <c r="CI16" s="313"/>
      <c r="CJ16" s="310"/>
      <c r="CK16" s="317"/>
      <c r="CL16" s="461"/>
      <c r="CM16" s="315"/>
      <c r="CN16" s="313"/>
      <c r="CO16" s="313"/>
      <c r="CP16" s="313"/>
      <c r="CQ16" s="313"/>
      <c r="CR16" s="313"/>
      <c r="CS16" s="313"/>
      <c r="CT16" s="313"/>
      <c r="CU16" s="313"/>
      <c r="CV16" s="310"/>
      <c r="CW16" s="314"/>
      <c r="CX16" s="314"/>
      <c r="CY16" s="315"/>
      <c r="CZ16" s="313"/>
      <c r="DA16" s="313"/>
      <c r="DB16" s="313"/>
      <c r="DC16" s="313"/>
      <c r="DD16" s="313"/>
      <c r="DE16" s="313"/>
      <c r="DF16" s="313"/>
      <c r="DG16" s="313"/>
      <c r="DH16" s="310"/>
      <c r="DI16" s="321"/>
      <c r="DJ16" s="321"/>
      <c r="DK16" s="322"/>
      <c r="DL16" s="322"/>
      <c r="DM16" s="322"/>
      <c r="DN16" s="322"/>
      <c r="DO16" s="322"/>
      <c r="DP16" s="322"/>
      <c r="DQ16" s="323"/>
      <c r="DR16" s="315"/>
      <c r="DS16" s="313"/>
      <c r="DT16" s="313"/>
      <c r="DU16" s="313"/>
      <c r="DV16" s="310"/>
      <c r="DW16" s="311"/>
      <c r="DX16" s="315"/>
      <c r="DY16" s="313"/>
      <c r="DZ16" s="313"/>
      <c r="EA16" s="420"/>
      <c r="EB16" s="421"/>
      <c r="EC16" s="311"/>
      <c r="ED16" s="312"/>
    </row>
    <row r="17" spans="2:134" s="203" customFormat="1" ht="12.6" customHeight="1" x14ac:dyDescent="0.2">
      <c r="B17" s="365"/>
      <c r="C17" s="442"/>
      <c r="D17" s="365"/>
      <c r="E17" s="365"/>
      <c r="F17" s="360"/>
      <c r="G17" s="361"/>
      <c r="H17" s="303"/>
      <c r="I17" s="303"/>
      <c r="J17" s="306"/>
      <c r="K17" s="365"/>
      <c r="L17" s="344"/>
      <c r="M17" s="453"/>
      <c r="N17" s="360"/>
      <c r="O17" s="407"/>
      <c r="P17" s="407"/>
      <c r="Q17" s="345"/>
      <c r="R17" s="346"/>
      <c r="S17" s="401"/>
      <c r="T17" s="347"/>
      <c r="U17" s="345"/>
      <c r="V17" s="346"/>
      <c r="W17" s="407"/>
      <c r="X17" s="174" t="s">
        <v>157</v>
      </c>
      <c r="Y17" s="188" t="s">
        <v>152</v>
      </c>
      <c r="Z17" s="185">
        <f>VLOOKUP($X17,vstupy!$B$18:$F$31,MATCH($Y17,vstupy!$B$17:$F$17,0),0)</f>
        <v>0</v>
      </c>
      <c r="AA17" s="121" t="s">
        <v>158</v>
      </c>
      <c r="AB17" s="185">
        <f>VLOOKUP($AA17,[1]vstupy!$B$34:$C$36,2,FALSE)</f>
        <v>0</v>
      </c>
      <c r="AC17" s="185">
        <f t="shared" si="118"/>
        <v>0</v>
      </c>
      <c r="AD17" s="343"/>
      <c r="AE17" s="327"/>
      <c r="AF17" s="315"/>
      <c r="AG17" s="330"/>
      <c r="AH17" s="330"/>
      <c r="AI17" s="330"/>
      <c r="AJ17" s="330"/>
      <c r="AK17" s="330"/>
      <c r="AL17" s="330"/>
      <c r="AM17" s="333"/>
      <c r="AN17" s="330"/>
      <c r="AO17" s="336"/>
      <c r="AP17" s="315"/>
      <c r="AQ17" s="313"/>
      <c r="AR17" s="313"/>
      <c r="AS17" s="313"/>
      <c r="AT17" s="313"/>
      <c r="AU17" s="313"/>
      <c r="AV17" s="313"/>
      <c r="AW17" s="313"/>
      <c r="AX17" s="313"/>
      <c r="AY17" s="313"/>
      <c r="AZ17" s="313"/>
      <c r="BA17" s="313"/>
      <c r="BB17" s="313"/>
      <c r="BC17" s="313"/>
      <c r="BD17" s="313"/>
      <c r="BE17" s="313"/>
      <c r="BF17" s="313"/>
      <c r="BG17" s="313"/>
      <c r="BH17" s="313"/>
      <c r="BI17" s="324"/>
      <c r="BJ17" s="314"/>
      <c r="BK17" s="315"/>
      <c r="BL17" s="313"/>
      <c r="BM17" s="313"/>
      <c r="BN17" s="313"/>
      <c r="BO17" s="313"/>
      <c r="BP17" s="313"/>
      <c r="BQ17" s="313"/>
      <c r="BR17" s="313"/>
      <c r="BS17" s="313"/>
      <c r="BT17" s="310"/>
      <c r="BU17" s="315"/>
      <c r="BV17" s="313"/>
      <c r="BW17" s="313"/>
      <c r="BX17" s="313"/>
      <c r="BY17" s="313"/>
      <c r="BZ17" s="313"/>
      <c r="CA17" s="313"/>
      <c r="CB17" s="313"/>
      <c r="CC17" s="313"/>
      <c r="CD17" s="310"/>
      <c r="CE17" s="316"/>
      <c r="CF17" s="315"/>
      <c r="CG17" s="313"/>
      <c r="CH17" s="313"/>
      <c r="CI17" s="313"/>
      <c r="CJ17" s="310"/>
      <c r="CK17" s="317"/>
      <c r="CL17" s="462"/>
      <c r="CM17" s="315"/>
      <c r="CN17" s="313"/>
      <c r="CO17" s="313"/>
      <c r="CP17" s="313"/>
      <c r="CQ17" s="313"/>
      <c r="CR17" s="313"/>
      <c r="CS17" s="313"/>
      <c r="CT17" s="313"/>
      <c r="CU17" s="313"/>
      <c r="CV17" s="310"/>
      <c r="CW17" s="314"/>
      <c r="CX17" s="314"/>
      <c r="CY17" s="315"/>
      <c r="CZ17" s="313"/>
      <c r="DA17" s="313"/>
      <c r="DB17" s="313"/>
      <c r="DC17" s="313"/>
      <c r="DD17" s="313"/>
      <c r="DE17" s="313"/>
      <c r="DF17" s="313"/>
      <c r="DG17" s="313"/>
      <c r="DH17" s="310"/>
      <c r="DI17" s="321"/>
      <c r="DJ17" s="321"/>
      <c r="DK17" s="322"/>
      <c r="DL17" s="322"/>
      <c r="DM17" s="322"/>
      <c r="DN17" s="322"/>
      <c r="DO17" s="322"/>
      <c r="DP17" s="322"/>
      <c r="DQ17" s="323"/>
      <c r="DR17" s="315"/>
      <c r="DS17" s="313"/>
      <c r="DT17" s="313"/>
      <c r="DU17" s="313"/>
      <c r="DV17" s="310"/>
      <c r="DW17" s="311"/>
      <c r="DX17" s="315"/>
      <c r="DY17" s="313"/>
      <c r="DZ17" s="313"/>
      <c r="EA17" s="420"/>
      <c r="EB17" s="421"/>
      <c r="EC17" s="311"/>
      <c r="ED17" s="312"/>
    </row>
    <row r="18" spans="2:134" s="16" customFormat="1" ht="12.6" customHeight="1" x14ac:dyDescent="0.2">
      <c r="B18" s="366">
        <v>4</v>
      </c>
      <c r="C18" s="363" t="s">
        <v>440</v>
      </c>
      <c r="D18" s="348" t="s">
        <v>301</v>
      </c>
      <c r="E18" s="348" t="s">
        <v>304</v>
      </c>
      <c r="F18" s="355" t="s">
        <v>208</v>
      </c>
      <c r="G18" s="362">
        <v>46388</v>
      </c>
      <c r="H18" s="307" t="str">
        <f t="shared" ref="H18:H21" si="119">IF($F18="3e)  Skoršia transpozícia  - zavedenie transpozície pred termínom ktorý určuje smernica EÚ. "," ","")</f>
        <v/>
      </c>
      <c r="I18" s="307" t="str">
        <f t="shared" ref="I18" si="120">IF($F18="3e)  Skoršia transpozícia  - zavedenie transpozície pred termínom ktorý určuje smernica EÚ. ",$H18,"NA")</f>
        <v>NA</v>
      </c>
      <c r="J18" s="298">
        <f t="shared" ref="J18" si="121">IF(I18&gt;12,1,I18/12)</f>
        <v>1</v>
      </c>
      <c r="K18" s="355" t="s">
        <v>306</v>
      </c>
      <c r="L18" s="348">
        <v>20</v>
      </c>
      <c r="M18" s="354">
        <f>IF(L18="N",0,L18)</f>
        <v>20</v>
      </c>
      <c r="N18" s="355" t="s">
        <v>211</v>
      </c>
      <c r="O18" s="348"/>
      <c r="P18" s="408">
        <v>110</v>
      </c>
      <c r="Q18" s="349" t="s">
        <v>185</v>
      </c>
      <c r="R18" s="350">
        <f>VLOOKUP(Q18,[1]vstupy!$B$3:$C$15,2,FALSE)</f>
        <v>0.25</v>
      </c>
      <c r="S18" s="405"/>
      <c r="T18" s="351"/>
      <c r="U18" s="349" t="s">
        <v>36</v>
      </c>
      <c r="V18" s="350">
        <f>VLOOKUP(U18,[1]vstupy!$B$3:$C$15,2,FALSE)</f>
        <v>0</v>
      </c>
      <c r="W18" s="428"/>
      <c r="X18" s="283" t="s">
        <v>157</v>
      </c>
      <c r="Y18" s="284" t="s">
        <v>152</v>
      </c>
      <c r="Z18" s="285">
        <f>VLOOKUP($X18,vstupy!$B$18:$F$31,MATCH($Y18,vstupy!$B$17:$F$17,0),0)</f>
        <v>0</v>
      </c>
      <c r="AA18" s="286" t="s">
        <v>158</v>
      </c>
      <c r="AB18" s="285">
        <f>VLOOKUP($AA18,[1]vstupy!$B$34:$C$36,2,FALSE)</f>
        <v>0</v>
      </c>
      <c r="AC18" s="285">
        <f t="shared" si="7"/>
        <v>0</v>
      </c>
      <c r="AD18" s="338" t="s">
        <v>36</v>
      </c>
      <c r="AE18" s="325">
        <f>VLOOKUP(AD18,vstupy!$B$3:$C$15,2,FALSE)</f>
        <v>0</v>
      </c>
      <c r="AF18" s="427">
        <f>IFERROR(IF(M18=0,"N",O18/L18*J18),0)</f>
        <v>0</v>
      </c>
      <c r="AG18" s="333">
        <f>O18*J18</f>
        <v>0</v>
      </c>
      <c r="AH18" s="395">
        <f t="shared" ref="AH18" si="122">P18*R18*J18</f>
        <v>27.5</v>
      </c>
      <c r="AI18" s="333">
        <f t="shared" ref="AI18" si="123">IFERROR(AH18*M18,0)</f>
        <v>550</v>
      </c>
      <c r="AJ18" s="395">
        <f>IFERROR(IF(M18=0,"N",S18/L18*J18),0)</f>
        <v>0</v>
      </c>
      <c r="AK18" s="333">
        <f t="shared" ref="AK18" si="124">S18*J18</f>
        <v>0</v>
      </c>
      <c r="AL18" s="333">
        <f>T18*V18*J18</f>
        <v>0</v>
      </c>
      <c r="AM18" s="334">
        <f t="shared" ref="AM18" si="125">IFERROR(AL18*M18,0)</f>
        <v>0</v>
      </c>
      <c r="AN18" s="333">
        <f t="shared" ref="AN18" si="126">IF(W18&gt;0,IF(AE18&gt;0,($G$5/160)*(W18/60)*AE18*J18,0),IF(AE18&gt;0,($G$5/160)*((AC18+AC19+AC20)/60)*AE18*J18,0))</f>
        <v>0</v>
      </c>
      <c r="AO18" s="394">
        <f>IFERROR(AN18*M18,0)</f>
        <v>0</v>
      </c>
      <c r="AP18" s="315">
        <f t="shared" ref="AP18" si="127">IF($N18="In (zvyšuje náklady)",AF18,0)</f>
        <v>0</v>
      </c>
      <c r="AQ18" s="313">
        <f t="shared" ref="AQ18" si="128">IF($N18="In (zvyšuje náklady)",AG18,0)</f>
        <v>0</v>
      </c>
      <c r="AR18" s="313">
        <f t="shared" ref="AR18" si="129">IF($N18="In (zvyšuje náklady)",AH18,0)</f>
        <v>27.5</v>
      </c>
      <c r="AS18" s="313">
        <f t="shared" ref="AS18" si="130">IF($N18="In (zvyšuje náklady)",AI18,0)</f>
        <v>550</v>
      </c>
      <c r="AT18" s="313">
        <f t="shared" ref="AT18" si="131">IF($N18="In (zvyšuje náklady)",AJ18,0)</f>
        <v>0</v>
      </c>
      <c r="AU18" s="313">
        <f t="shared" ref="AU18" si="132">IF($N18="In (zvyšuje náklady)",AK18,0)</f>
        <v>0</v>
      </c>
      <c r="AV18" s="313">
        <f t="shared" ref="AV18" si="133">IF($N18="In (zvyšuje náklady)",AL18,0)</f>
        <v>0</v>
      </c>
      <c r="AW18" s="313">
        <f t="shared" ref="AW18" si="134">IF($N18="In (zvyšuje náklady)",AM18,0)</f>
        <v>0</v>
      </c>
      <c r="AX18" s="313">
        <f t="shared" ref="AX18" si="135">IF($N18="In (zvyšuje náklady)",AN18,0)</f>
        <v>0</v>
      </c>
      <c r="AY18" s="313">
        <f t="shared" ref="AY18" si="136">IF($N18="In (zvyšuje náklady)",AO18,0)</f>
        <v>0</v>
      </c>
      <c r="AZ18" s="313" t="str">
        <f t="shared" ref="AZ18" si="137">IF($N18="Out (znižuje náklady)",AF18,"0")</f>
        <v>0</v>
      </c>
      <c r="BA18" s="313" t="str">
        <f t="shared" ref="BA18" si="138">IF($N18="Out (znižuje náklady)",AG18,"0")</f>
        <v>0</v>
      </c>
      <c r="BB18" s="313" t="str">
        <f t="shared" ref="BB18" si="139">IF($N18="Out (znižuje náklady)",AH18,"0")</f>
        <v>0</v>
      </c>
      <c r="BC18" s="313" t="str">
        <f t="shared" ref="BC18" si="140">IF($N18="Out (znižuje náklady)",AI18,"0")</f>
        <v>0</v>
      </c>
      <c r="BD18" s="313" t="str">
        <f t="shared" ref="BD18" si="141">IF($N18="Out (znižuje náklady)",AJ18,"0")</f>
        <v>0</v>
      </c>
      <c r="BE18" s="313" t="str">
        <f t="shared" ref="BE18" si="142">IF($N18="Out (znižuje náklady)",AK18,"0")</f>
        <v>0</v>
      </c>
      <c r="BF18" s="313" t="str">
        <f t="shared" ref="BF18" si="143">IF($N18="Out (znižuje náklady)",AL18,"0")</f>
        <v>0</v>
      </c>
      <c r="BG18" s="313" t="str">
        <f t="shared" ref="BG18" si="144">IF($N18="Out (znižuje náklady)",AM18,"0")</f>
        <v>0</v>
      </c>
      <c r="BH18" s="313" t="str">
        <f t="shared" ref="BH18" si="145">IF($N18="Out (znižuje náklady)",AN18,"0")</f>
        <v>0</v>
      </c>
      <c r="BI18" s="324" t="str">
        <f t="shared" ref="BI18" si="146">IF($N18="Out (znižuje náklady)",AO18,"0")</f>
        <v>0</v>
      </c>
      <c r="BJ18" s="314">
        <f>IF(F18=vstupy!$B$47,0,1)</f>
        <v>1</v>
      </c>
      <c r="BK18" s="315">
        <f t="shared" ref="BK18" si="147">$BJ18*AP18</f>
        <v>0</v>
      </c>
      <c r="BL18" s="313">
        <f t="shared" ref="BL18" si="148">$BJ18*AQ18</f>
        <v>0</v>
      </c>
      <c r="BM18" s="313">
        <f t="shared" ref="BM18" si="149">$BJ18*AR18</f>
        <v>27.5</v>
      </c>
      <c r="BN18" s="313">
        <f t="shared" ref="BN18" si="150">$BJ18*AS18</f>
        <v>550</v>
      </c>
      <c r="BO18" s="313">
        <f t="shared" ref="BO18" si="151">$BJ18*AT18</f>
        <v>0</v>
      </c>
      <c r="BP18" s="313">
        <f t="shared" ref="BP18" si="152">$BJ18*AU18</f>
        <v>0</v>
      </c>
      <c r="BQ18" s="313">
        <f t="shared" ref="BQ18" si="153">$BJ18*AV18</f>
        <v>0</v>
      </c>
      <c r="BR18" s="313">
        <f t="shared" ref="BR18" si="154">$BJ18*AW18</f>
        <v>0</v>
      </c>
      <c r="BS18" s="313">
        <f t="shared" ref="BS18" si="155">$BJ18*AX18</f>
        <v>0</v>
      </c>
      <c r="BT18" s="310">
        <f t="shared" ref="BT18" si="156">$BJ18*AY18</f>
        <v>0</v>
      </c>
      <c r="BU18" s="315">
        <f t="shared" ref="BU18" si="157">$BJ18*AZ18</f>
        <v>0</v>
      </c>
      <c r="BV18" s="313">
        <f t="shared" ref="BV18" si="158">$BJ18*BA18</f>
        <v>0</v>
      </c>
      <c r="BW18" s="313">
        <f t="shared" ref="BW18" si="159">$BJ18*BB18</f>
        <v>0</v>
      </c>
      <c r="BX18" s="313">
        <f t="shared" ref="BX18" si="160">$BJ18*BC18</f>
        <v>0</v>
      </c>
      <c r="BY18" s="313">
        <f t="shared" ref="BY18" si="161">$BJ18*BD18</f>
        <v>0</v>
      </c>
      <c r="BZ18" s="313">
        <f t="shared" ref="BZ18" si="162">$BJ18*BE18</f>
        <v>0</v>
      </c>
      <c r="CA18" s="313">
        <f t="shared" ref="CA18" si="163">$BJ18*BF18</f>
        <v>0</v>
      </c>
      <c r="CB18" s="313">
        <f t="shared" ref="CB18" si="164">$BJ18*BG18</f>
        <v>0</v>
      </c>
      <c r="CC18" s="313">
        <f t="shared" ref="CC18" si="165">$BJ18*BH18</f>
        <v>0</v>
      </c>
      <c r="CD18" s="310">
        <f t="shared" ref="CD18" si="166">$BJ18*BI18</f>
        <v>0</v>
      </c>
      <c r="CE18" s="316">
        <f>IF(N18="Nemení sa",1,0)</f>
        <v>0</v>
      </c>
      <c r="CF18" s="315">
        <f>AG18*$CE18</f>
        <v>0</v>
      </c>
      <c r="CG18" s="313">
        <f>AI18*$CE18</f>
        <v>0</v>
      </c>
      <c r="CH18" s="313">
        <f>AK18*$CE18</f>
        <v>0</v>
      </c>
      <c r="CI18" s="313">
        <f>AM18*$CE18</f>
        <v>0</v>
      </c>
      <c r="CJ18" s="310">
        <f>AO18*$CE18</f>
        <v>0</v>
      </c>
      <c r="CK18" s="317">
        <f t="shared" ref="CK18" si="167">SUM(CF18:CJ20)</f>
        <v>0</v>
      </c>
      <c r="CL18" s="318">
        <f>IF(F18=vstupy!B$42,"1",0)</f>
        <v>0</v>
      </c>
      <c r="CM18" s="315">
        <f t="shared" ref="CM18:CV18" si="168">IF($CL18="1",AP18,0)</f>
        <v>0</v>
      </c>
      <c r="CN18" s="313">
        <f t="shared" si="168"/>
        <v>0</v>
      </c>
      <c r="CO18" s="313">
        <f t="shared" si="168"/>
        <v>0</v>
      </c>
      <c r="CP18" s="313">
        <f t="shared" si="168"/>
        <v>0</v>
      </c>
      <c r="CQ18" s="313">
        <f t="shared" si="168"/>
        <v>0</v>
      </c>
      <c r="CR18" s="313">
        <f t="shared" si="168"/>
        <v>0</v>
      </c>
      <c r="CS18" s="313">
        <f t="shared" si="168"/>
        <v>0</v>
      </c>
      <c r="CT18" s="313">
        <f t="shared" si="168"/>
        <v>0</v>
      </c>
      <c r="CU18" s="313">
        <f t="shared" si="168"/>
        <v>0</v>
      </c>
      <c r="CV18" s="310">
        <f t="shared" si="168"/>
        <v>0</v>
      </c>
      <c r="CW18" s="314">
        <f>CP18+CT18+CV18</f>
        <v>0</v>
      </c>
      <c r="CX18" s="314">
        <f t="shared" ref="CX18" si="169">CN18+CR18</f>
        <v>0</v>
      </c>
      <c r="CY18" s="315">
        <f t="shared" ref="CY18:DH18" si="170">IF($CL18="1",AZ18,0)</f>
        <v>0</v>
      </c>
      <c r="CZ18" s="313">
        <f t="shared" si="170"/>
        <v>0</v>
      </c>
      <c r="DA18" s="313">
        <f t="shared" si="170"/>
        <v>0</v>
      </c>
      <c r="DB18" s="313">
        <f t="shared" si="170"/>
        <v>0</v>
      </c>
      <c r="DC18" s="313">
        <f t="shared" si="170"/>
        <v>0</v>
      </c>
      <c r="DD18" s="313">
        <f t="shared" si="170"/>
        <v>0</v>
      </c>
      <c r="DE18" s="313">
        <f t="shared" si="170"/>
        <v>0</v>
      </c>
      <c r="DF18" s="313">
        <f t="shared" si="170"/>
        <v>0</v>
      </c>
      <c r="DG18" s="313">
        <f t="shared" si="170"/>
        <v>0</v>
      </c>
      <c r="DH18" s="310">
        <f t="shared" si="170"/>
        <v>0</v>
      </c>
      <c r="DI18" s="321">
        <f>DB18+DF18+DH18</f>
        <v>0</v>
      </c>
      <c r="DJ18" s="321">
        <f t="shared" ref="DJ18" si="171">CZ18+DD18</f>
        <v>0</v>
      </c>
      <c r="DK18" s="322">
        <f>IF(CE18=0,1,0)</f>
        <v>1</v>
      </c>
      <c r="DL18" s="322">
        <f>IFERROR(IF($AF18="N",AH18+AJ18+AL18+AN18,AF18+AH18+AJ18+AL18+AN18),0)*$DK18</f>
        <v>27.5</v>
      </c>
      <c r="DM18" s="322">
        <f>(AG18+AI18+AK18+AM18+AO18)*$DK18</f>
        <v>550</v>
      </c>
      <c r="DN18" s="322">
        <f>AS18+AW18+AY18-CW18</f>
        <v>550</v>
      </c>
      <c r="DO18" s="322">
        <f>BC18+BG18+BI18-DI18</f>
        <v>0</v>
      </c>
      <c r="DP18" s="322">
        <f>DN18+DO18</f>
        <v>550</v>
      </c>
      <c r="DQ18" s="323" t="str">
        <f>IF(OR(F18=vstupy!B$40,F18=vstupy!B$41,F18=vstupy!B$42,),"0","1")</f>
        <v>0</v>
      </c>
      <c r="DR18" s="315">
        <f>IF($DQ18="1",AQ18,"0")+CF18</f>
        <v>0</v>
      </c>
      <c r="DS18" s="313">
        <f>IF($DQ18="1",AS18,"0")+CG18</f>
        <v>0</v>
      </c>
      <c r="DT18" s="313">
        <f>IF($DQ18="1",AU18,"0")+CH18</f>
        <v>0</v>
      </c>
      <c r="DU18" s="313">
        <f>IF($DQ18="1",AW18,"0")+CI18</f>
        <v>0</v>
      </c>
      <c r="DV18" s="310">
        <f>IF($DQ18="1",AY18,"0")+CJ18</f>
        <v>0</v>
      </c>
      <c r="DW18" s="311">
        <f t="shared" ref="DW18" si="172">SUM(DR18:DV20)</f>
        <v>0</v>
      </c>
      <c r="DX18" s="315" t="str">
        <f t="shared" ref="DX18" si="173">IF($DQ18="1",BA18,"0")</f>
        <v>0</v>
      </c>
      <c r="DY18" s="313" t="str">
        <f t="shared" ref="DY18" si="174">IF($DQ18="1",BC18,"0")</f>
        <v>0</v>
      </c>
      <c r="DZ18" s="313" t="str">
        <f t="shared" ref="DZ18" si="175">IF($DQ18="1",BE18,"0")</f>
        <v>0</v>
      </c>
      <c r="EA18" s="313" t="str">
        <f>IF($DQ18="1",BG18,"0")</f>
        <v>0</v>
      </c>
      <c r="EB18" s="310" t="str">
        <f>IF($DQ18="1",BI18,"0")</f>
        <v>0</v>
      </c>
      <c r="EC18" s="311">
        <f t="shared" ref="EC18" si="176">SUM(DX18:EB20)</f>
        <v>0</v>
      </c>
      <c r="ED18" s="312">
        <f>EC18+DW18</f>
        <v>0</v>
      </c>
    </row>
    <row r="19" spans="2:134" s="16" customFormat="1" ht="12.6" customHeight="1" x14ac:dyDescent="0.2">
      <c r="B19" s="366"/>
      <c r="C19" s="363"/>
      <c r="D19" s="348"/>
      <c r="E19" s="348"/>
      <c r="F19" s="356"/>
      <c r="G19" s="362"/>
      <c r="H19" s="308"/>
      <c r="I19" s="308"/>
      <c r="J19" s="299"/>
      <c r="K19" s="356"/>
      <c r="L19" s="348"/>
      <c r="M19" s="354"/>
      <c r="N19" s="356"/>
      <c r="O19" s="348"/>
      <c r="P19" s="408"/>
      <c r="Q19" s="349"/>
      <c r="R19" s="350"/>
      <c r="S19" s="405"/>
      <c r="T19" s="351"/>
      <c r="U19" s="349"/>
      <c r="V19" s="350"/>
      <c r="W19" s="428"/>
      <c r="X19" s="283" t="s">
        <v>157</v>
      </c>
      <c r="Y19" s="284" t="s">
        <v>152</v>
      </c>
      <c r="Z19" s="285">
        <f>VLOOKUP($X19,vstupy!$B$18:$F$31,MATCH($Y19,vstupy!$B$17:$F$17,0),0)</f>
        <v>0</v>
      </c>
      <c r="AA19" s="286" t="s">
        <v>158</v>
      </c>
      <c r="AB19" s="285">
        <f>VLOOKUP($AA19,[1]vstupy!$B$34:$C$36,2,FALSE)</f>
        <v>0</v>
      </c>
      <c r="AC19" s="285">
        <f t="shared" si="7"/>
        <v>0</v>
      </c>
      <c r="AD19" s="339"/>
      <c r="AE19" s="326"/>
      <c r="AF19" s="427"/>
      <c r="AG19" s="330"/>
      <c r="AH19" s="330"/>
      <c r="AI19" s="330"/>
      <c r="AJ19" s="330"/>
      <c r="AK19" s="330"/>
      <c r="AL19" s="330"/>
      <c r="AM19" s="335"/>
      <c r="AN19" s="330"/>
      <c r="AO19" s="336"/>
      <c r="AP19" s="315"/>
      <c r="AQ19" s="313"/>
      <c r="AR19" s="313"/>
      <c r="AS19" s="313"/>
      <c r="AT19" s="313"/>
      <c r="AU19" s="313"/>
      <c r="AV19" s="313"/>
      <c r="AW19" s="313"/>
      <c r="AX19" s="313"/>
      <c r="AY19" s="313"/>
      <c r="AZ19" s="313"/>
      <c r="BA19" s="313"/>
      <c r="BB19" s="313"/>
      <c r="BC19" s="313"/>
      <c r="BD19" s="313"/>
      <c r="BE19" s="313"/>
      <c r="BF19" s="313"/>
      <c r="BG19" s="313"/>
      <c r="BH19" s="313"/>
      <c r="BI19" s="324"/>
      <c r="BJ19" s="314"/>
      <c r="BK19" s="315"/>
      <c r="BL19" s="313"/>
      <c r="BM19" s="313"/>
      <c r="BN19" s="313"/>
      <c r="BO19" s="313"/>
      <c r="BP19" s="313"/>
      <c r="BQ19" s="313"/>
      <c r="BR19" s="313"/>
      <c r="BS19" s="313"/>
      <c r="BT19" s="310"/>
      <c r="BU19" s="315"/>
      <c r="BV19" s="313"/>
      <c r="BW19" s="313"/>
      <c r="BX19" s="313"/>
      <c r="BY19" s="313"/>
      <c r="BZ19" s="313"/>
      <c r="CA19" s="313"/>
      <c r="CB19" s="313"/>
      <c r="CC19" s="313"/>
      <c r="CD19" s="310"/>
      <c r="CE19" s="316"/>
      <c r="CF19" s="315"/>
      <c r="CG19" s="313"/>
      <c r="CH19" s="313"/>
      <c r="CI19" s="313"/>
      <c r="CJ19" s="310"/>
      <c r="CK19" s="317"/>
      <c r="CL19" s="319"/>
      <c r="CM19" s="315"/>
      <c r="CN19" s="313"/>
      <c r="CO19" s="313"/>
      <c r="CP19" s="313"/>
      <c r="CQ19" s="313"/>
      <c r="CR19" s="313"/>
      <c r="CS19" s="313"/>
      <c r="CT19" s="313"/>
      <c r="CU19" s="313"/>
      <c r="CV19" s="310"/>
      <c r="CW19" s="314"/>
      <c r="CX19" s="314"/>
      <c r="CY19" s="315"/>
      <c r="CZ19" s="313"/>
      <c r="DA19" s="313"/>
      <c r="DB19" s="313"/>
      <c r="DC19" s="313"/>
      <c r="DD19" s="313"/>
      <c r="DE19" s="313"/>
      <c r="DF19" s="313"/>
      <c r="DG19" s="313"/>
      <c r="DH19" s="310"/>
      <c r="DI19" s="321"/>
      <c r="DJ19" s="321"/>
      <c r="DK19" s="322"/>
      <c r="DL19" s="322"/>
      <c r="DM19" s="322"/>
      <c r="DN19" s="322"/>
      <c r="DO19" s="322"/>
      <c r="DP19" s="322"/>
      <c r="DQ19" s="323"/>
      <c r="DR19" s="315"/>
      <c r="DS19" s="313"/>
      <c r="DT19" s="313"/>
      <c r="DU19" s="313"/>
      <c r="DV19" s="310"/>
      <c r="DW19" s="311"/>
      <c r="DX19" s="315"/>
      <c r="DY19" s="313"/>
      <c r="DZ19" s="313"/>
      <c r="EA19" s="313"/>
      <c r="EB19" s="310"/>
      <c r="EC19" s="311"/>
      <c r="ED19" s="312"/>
    </row>
    <row r="20" spans="2:134" s="16" customFormat="1" ht="12.6" customHeight="1" x14ac:dyDescent="0.2">
      <c r="B20" s="366"/>
      <c r="C20" s="363"/>
      <c r="D20" s="348"/>
      <c r="E20" s="348"/>
      <c r="F20" s="357"/>
      <c r="G20" s="362"/>
      <c r="H20" s="309"/>
      <c r="I20" s="309"/>
      <c r="J20" s="300"/>
      <c r="K20" s="357"/>
      <c r="L20" s="348"/>
      <c r="M20" s="354"/>
      <c r="N20" s="357"/>
      <c r="O20" s="348"/>
      <c r="P20" s="408"/>
      <c r="Q20" s="349"/>
      <c r="R20" s="350"/>
      <c r="S20" s="405"/>
      <c r="T20" s="351"/>
      <c r="U20" s="349"/>
      <c r="V20" s="350"/>
      <c r="W20" s="428"/>
      <c r="X20" s="283" t="s">
        <v>157</v>
      </c>
      <c r="Y20" s="284" t="s">
        <v>152</v>
      </c>
      <c r="Z20" s="285">
        <f>VLOOKUP($X20,vstupy!$B$18:$F$31,MATCH($Y20,vstupy!$B$17:$F$17,0),0)</f>
        <v>0</v>
      </c>
      <c r="AA20" s="286" t="s">
        <v>158</v>
      </c>
      <c r="AB20" s="285">
        <f>VLOOKUP($AA20,[1]vstupy!$B$34:$C$36,2,FALSE)</f>
        <v>0</v>
      </c>
      <c r="AC20" s="285">
        <f t="shared" si="7"/>
        <v>0</v>
      </c>
      <c r="AD20" s="340"/>
      <c r="AE20" s="327"/>
      <c r="AF20" s="427"/>
      <c r="AG20" s="330"/>
      <c r="AH20" s="330"/>
      <c r="AI20" s="330"/>
      <c r="AJ20" s="330"/>
      <c r="AK20" s="330"/>
      <c r="AL20" s="330"/>
      <c r="AM20" s="333"/>
      <c r="AN20" s="330"/>
      <c r="AO20" s="336"/>
      <c r="AP20" s="315"/>
      <c r="AQ20" s="313"/>
      <c r="AR20" s="313"/>
      <c r="AS20" s="313"/>
      <c r="AT20" s="313"/>
      <c r="AU20" s="313"/>
      <c r="AV20" s="313"/>
      <c r="AW20" s="313"/>
      <c r="AX20" s="313"/>
      <c r="AY20" s="313"/>
      <c r="AZ20" s="313"/>
      <c r="BA20" s="313"/>
      <c r="BB20" s="313"/>
      <c r="BC20" s="313"/>
      <c r="BD20" s="313"/>
      <c r="BE20" s="313"/>
      <c r="BF20" s="313"/>
      <c r="BG20" s="313"/>
      <c r="BH20" s="313"/>
      <c r="BI20" s="324"/>
      <c r="BJ20" s="314"/>
      <c r="BK20" s="315"/>
      <c r="BL20" s="313"/>
      <c r="BM20" s="313"/>
      <c r="BN20" s="313"/>
      <c r="BO20" s="313"/>
      <c r="BP20" s="313"/>
      <c r="BQ20" s="313"/>
      <c r="BR20" s="313"/>
      <c r="BS20" s="313"/>
      <c r="BT20" s="310"/>
      <c r="BU20" s="315"/>
      <c r="BV20" s="313"/>
      <c r="BW20" s="313"/>
      <c r="BX20" s="313"/>
      <c r="BY20" s="313"/>
      <c r="BZ20" s="313"/>
      <c r="CA20" s="313"/>
      <c r="CB20" s="313"/>
      <c r="CC20" s="313"/>
      <c r="CD20" s="310"/>
      <c r="CE20" s="316"/>
      <c r="CF20" s="315"/>
      <c r="CG20" s="313"/>
      <c r="CH20" s="313"/>
      <c r="CI20" s="313"/>
      <c r="CJ20" s="310"/>
      <c r="CK20" s="317"/>
      <c r="CL20" s="320"/>
      <c r="CM20" s="315"/>
      <c r="CN20" s="313"/>
      <c r="CO20" s="313"/>
      <c r="CP20" s="313"/>
      <c r="CQ20" s="313"/>
      <c r="CR20" s="313"/>
      <c r="CS20" s="313"/>
      <c r="CT20" s="313"/>
      <c r="CU20" s="313"/>
      <c r="CV20" s="310"/>
      <c r="CW20" s="314"/>
      <c r="CX20" s="314"/>
      <c r="CY20" s="315"/>
      <c r="CZ20" s="313"/>
      <c r="DA20" s="313"/>
      <c r="DB20" s="313"/>
      <c r="DC20" s="313"/>
      <c r="DD20" s="313"/>
      <c r="DE20" s="313"/>
      <c r="DF20" s="313"/>
      <c r="DG20" s="313"/>
      <c r="DH20" s="310"/>
      <c r="DI20" s="321"/>
      <c r="DJ20" s="321"/>
      <c r="DK20" s="322"/>
      <c r="DL20" s="322"/>
      <c r="DM20" s="322"/>
      <c r="DN20" s="322"/>
      <c r="DO20" s="322"/>
      <c r="DP20" s="322"/>
      <c r="DQ20" s="323"/>
      <c r="DR20" s="315"/>
      <c r="DS20" s="313"/>
      <c r="DT20" s="313"/>
      <c r="DU20" s="313"/>
      <c r="DV20" s="310"/>
      <c r="DW20" s="311"/>
      <c r="DX20" s="315"/>
      <c r="DY20" s="313"/>
      <c r="DZ20" s="313"/>
      <c r="EA20" s="313"/>
      <c r="EB20" s="310"/>
      <c r="EC20" s="311"/>
      <c r="ED20" s="312"/>
    </row>
    <row r="21" spans="2:134" ht="12.6" customHeight="1" x14ac:dyDescent="0.2">
      <c r="B21" s="365">
        <v>5</v>
      </c>
      <c r="C21" s="364" t="s">
        <v>328</v>
      </c>
      <c r="D21" s="344" t="s">
        <v>301</v>
      </c>
      <c r="E21" s="344" t="s">
        <v>325</v>
      </c>
      <c r="F21" s="358" t="s">
        <v>208</v>
      </c>
      <c r="G21" s="361">
        <v>46388</v>
      </c>
      <c r="H21" s="301" t="str">
        <f t="shared" si="119"/>
        <v/>
      </c>
      <c r="I21" s="301" t="str">
        <f t="shared" ref="I21" si="177">IF($F21="3e)  Skoršia transpozícia  - zavedenie transpozície pred termínom ktorý určuje smernica EÚ. ",$H21,"NA")</f>
        <v>NA</v>
      </c>
      <c r="J21" s="304">
        <f t="shared" ref="J21" si="178">IF(I21&gt;12,1,I21/12)</f>
        <v>1</v>
      </c>
      <c r="K21" s="358" t="s">
        <v>308</v>
      </c>
      <c r="L21" s="344">
        <v>20</v>
      </c>
      <c r="M21" s="367">
        <f>IF(L21="N",0,L21)</f>
        <v>20</v>
      </c>
      <c r="N21" s="358" t="s">
        <v>211</v>
      </c>
      <c r="O21" s="429"/>
      <c r="P21" s="407">
        <v>110</v>
      </c>
      <c r="Q21" s="345" t="s">
        <v>185</v>
      </c>
      <c r="R21" s="346">
        <f>VLOOKUP(Q21,[1]vstupy!$B$3:$C$15,2,FALSE)</f>
        <v>0.25</v>
      </c>
      <c r="S21" s="406"/>
      <c r="T21" s="347"/>
      <c r="U21" s="345" t="s">
        <v>36</v>
      </c>
      <c r="V21" s="346">
        <f>VLOOKUP(U21,[1]vstupy!$B$3:$C$15,2,FALSE)</f>
        <v>0</v>
      </c>
      <c r="W21" s="407"/>
      <c r="X21" s="174" t="s">
        <v>157</v>
      </c>
      <c r="Y21" s="188" t="s">
        <v>152</v>
      </c>
      <c r="Z21" s="185">
        <f>VLOOKUP($X21,vstupy!$B$18:$F$31,MATCH($Y21,vstupy!$B$17:$F$17,0),0)</f>
        <v>0</v>
      </c>
      <c r="AA21" s="121" t="s">
        <v>158</v>
      </c>
      <c r="AB21" s="185">
        <f>VLOOKUP($AA21,[1]vstupy!$B$34:$C$36,2,FALSE)</f>
        <v>0</v>
      </c>
      <c r="AC21" s="185">
        <f t="shared" si="7"/>
        <v>0</v>
      </c>
      <c r="AD21" s="341" t="s">
        <v>36</v>
      </c>
      <c r="AE21" s="325">
        <f>VLOOKUP(AD21,vstupy!$B$3:$C$15,2,FALSE)</f>
        <v>0</v>
      </c>
      <c r="AF21" s="328">
        <f>IFERROR(IF(M21=0,"N",O21/L21*J21),0)</f>
        <v>0</v>
      </c>
      <c r="AG21" s="333">
        <f>O21*J21</f>
        <v>0</v>
      </c>
      <c r="AH21" s="395">
        <f t="shared" ref="AH21" si="179">P21*R21*J21</f>
        <v>27.5</v>
      </c>
      <c r="AI21" s="333">
        <f t="shared" ref="AI21" si="180">IFERROR(AH21*M21,0)</f>
        <v>550</v>
      </c>
      <c r="AJ21" s="395">
        <f t="shared" ref="AJ21:AJ81" si="181">IFERROR(IF(M21=0,"N",S21/L21*J21),0)</f>
        <v>0</v>
      </c>
      <c r="AK21" s="333">
        <f>S21*J21</f>
        <v>0</v>
      </c>
      <c r="AL21" s="333">
        <f>T21*V21*J21</f>
        <v>0</v>
      </c>
      <c r="AM21" s="334">
        <f t="shared" ref="AM21" si="182">IFERROR(AL21*M21,0)</f>
        <v>0</v>
      </c>
      <c r="AN21" s="333">
        <f t="shared" ref="AN21" si="183">IF(W21&gt;0,IF(AE21&gt;0,($G$5/160)*(W21/60)*AE21*J21,0),IF(AE21&gt;0,($G$5/160)*((AC21+AC22+AC23)/60)*AE21*J21,0))</f>
        <v>0</v>
      </c>
      <c r="AO21" s="394">
        <f>IFERROR(AN21*M21,0)</f>
        <v>0</v>
      </c>
      <c r="AP21" s="315">
        <f t="shared" ref="AP21" si="184">IF($N21="In (zvyšuje náklady)",AF21,0)</f>
        <v>0</v>
      </c>
      <c r="AQ21" s="313">
        <f t="shared" ref="AQ21" si="185">IF($N21="In (zvyšuje náklady)",AG21,0)</f>
        <v>0</v>
      </c>
      <c r="AR21" s="313">
        <f t="shared" ref="AR21" si="186">IF($N21="In (zvyšuje náklady)",AH21,0)</f>
        <v>27.5</v>
      </c>
      <c r="AS21" s="313">
        <f t="shared" ref="AS21" si="187">IF($N21="In (zvyšuje náklady)",AI21,0)</f>
        <v>550</v>
      </c>
      <c r="AT21" s="313">
        <f t="shared" ref="AT21" si="188">IF($N21="In (zvyšuje náklady)",AJ21,0)</f>
        <v>0</v>
      </c>
      <c r="AU21" s="313">
        <f t="shared" ref="AU21" si="189">IF($N21="In (zvyšuje náklady)",AK21,0)</f>
        <v>0</v>
      </c>
      <c r="AV21" s="313">
        <f t="shared" ref="AV21" si="190">IF($N21="In (zvyšuje náklady)",AL21,0)</f>
        <v>0</v>
      </c>
      <c r="AW21" s="313">
        <f t="shared" ref="AW21" si="191">IF($N21="In (zvyšuje náklady)",AM21,0)</f>
        <v>0</v>
      </c>
      <c r="AX21" s="313">
        <f t="shared" ref="AX21" si="192">IF($N21="In (zvyšuje náklady)",AN21,0)</f>
        <v>0</v>
      </c>
      <c r="AY21" s="313">
        <f t="shared" ref="AY21" si="193">IF($N21="In (zvyšuje náklady)",AO21,0)</f>
        <v>0</v>
      </c>
      <c r="AZ21" s="313" t="str">
        <f t="shared" ref="AZ21" si="194">IF($N21="Out (znižuje náklady)",AF21,"0")</f>
        <v>0</v>
      </c>
      <c r="BA21" s="313" t="str">
        <f t="shared" ref="BA21" si="195">IF($N21="Out (znižuje náklady)",AG21,"0")</f>
        <v>0</v>
      </c>
      <c r="BB21" s="313" t="str">
        <f t="shared" ref="BB21" si="196">IF($N21="Out (znižuje náklady)",AH21,"0")</f>
        <v>0</v>
      </c>
      <c r="BC21" s="313" t="str">
        <f t="shared" ref="BC21" si="197">IF($N21="Out (znižuje náklady)",AI21,"0")</f>
        <v>0</v>
      </c>
      <c r="BD21" s="313" t="str">
        <f t="shared" ref="BD21" si="198">IF($N21="Out (znižuje náklady)",AJ21,"0")</f>
        <v>0</v>
      </c>
      <c r="BE21" s="313" t="str">
        <f t="shared" ref="BE21" si="199">IF($N21="Out (znižuje náklady)",AK21,"0")</f>
        <v>0</v>
      </c>
      <c r="BF21" s="313" t="str">
        <f t="shared" ref="BF21" si="200">IF($N21="Out (znižuje náklady)",AL21,"0")</f>
        <v>0</v>
      </c>
      <c r="BG21" s="313" t="str">
        <f t="shared" ref="BG21" si="201">IF($N21="Out (znižuje náklady)",AM21,"0")</f>
        <v>0</v>
      </c>
      <c r="BH21" s="313" t="str">
        <f t="shared" ref="BH21" si="202">IF($N21="Out (znižuje náklady)",AN21,"0")</f>
        <v>0</v>
      </c>
      <c r="BI21" s="324" t="str">
        <f t="shared" ref="BI21" si="203">IF($N21="Out (znižuje náklady)",AO21,"0")</f>
        <v>0</v>
      </c>
      <c r="BJ21" s="314">
        <f>IF(F21=vstupy!$B$47,0,1)</f>
        <v>1</v>
      </c>
      <c r="BK21" s="315">
        <f t="shared" ref="BK21" si="204">$BJ21*AP21</f>
        <v>0</v>
      </c>
      <c r="BL21" s="313">
        <f t="shared" ref="BL21" si="205">$BJ21*AQ21</f>
        <v>0</v>
      </c>
      <c r="BM21" s="313">
        <f t="shared" ref="BM21" si="206">$BJ21*AR21</f>
        <v>27.5</v>
      </c>
      <c r="BN21" s="313">
        <f t="shared" ref="BN21" si="207">$BJ21*AS21</f>
        <v>550</v>
      </c>
      <c r="BO21" s="313">
        <f t="shared" ref="BO21" si="208">$BJ21*AT21</f>
        <v>0</v>
      </c>
      <c r="BP21" s="313">
        <f t="shared" ref="BP21" si="209">$BJ21*AU21</f>
        <v>0</v>
      </c>
      <c r="BQ21" s="313">
        <f t="shared" ref="BQ21" si="210">$BJ21*AV21</f>
        <v>0</v>
      </c>
      <c r="BR21" s="313">
        <f t="shared" ref="BR21" si="211">$BJ21*AW21</f>
        <v>0</v>
      </c>
      <c r="BS21" s="313">
        <f t="shared" ref="BS21" si="212">$BJ21*AX21</f>
        <v>0</v>
      </c>
      <c r="BT21" s="310">
        <f t="shared" ref="BT21" si="213">$BJ21*AY21</f>
        <v>0</v>
      </c>
      <c r="BU21" s="315">
        <f t="shared" ref="BU21" si="214">$BJ21*AZ21</f>
        <v>0</v>
      </c>
      <c r="BV21" s="313">
        <f t="shared" ref="BV21" si="215">$BJ21*BA21</f>
        <v>0</v>
      </c>
      <c r="BW21" s="313">
        <f t="shared" ref="BW21" si="216">$BJ21*BB21</f>
        <v>0</v>
      </c>
      <c r="BX21" s="313">
        <f t="shared" ref="BX21" si="217">$BJ21*BC21</f>
        <v>0</v>
      </c>
      <c r="BY21" s="313">
        <f t="shared" ref="BY21" si="218">$BJ21*BD21</f>
        <v>0</v>
      </c>
      <c r="BZ21" s="313">
        <f t="shared" ref="BZ21" si="219">$BJ21*BE21</f>
        <v>0</v>
      </c>
      <c r="CA21" s="313">
        <f t="shared" ref="CA21" si="220">$BJ21*BF21</f>
        <v>0</v>
      </c>
      <c r="CB21" s="313">
        <f t="shared" ref="CB21" si="221">$BJ21*BG21</f>
        <v>0</v>
      </c>
      <c r="CC21" s="313">
        <f t="shared" ref="CC21" si="222">$BJ21*BH21</f>
        <v>0</v>
      </c>
      <c r="CD21" s="310">
        <f t="shared" ref="CD21" si="223">$BJ21*BI21</f>
        <v>0</v>
      </c>
      <c r="CE21" s="316">
        <f>IF(N21="Nemení sa",1,0)</f>
        <v>0</v>
      </c>
      <c r="CF21" s="315">
        <f>AG21*$CE21</f>
        <v>0</v>
      </c>
      <c r="CG21" s="313">
        <f>AI21*$CE21</f>
        <v>0</v>
      </c>
      <c r="CH21" s="313">
        <f>AK21*$CE21</f>
        <v>0</v>
      </c>
      <c r="CI21" s="313">
        <f>AM21*$CE21</f>
        <v>0</v>
      </c>
      <c r="CJ21" s="310">
        <f>AO21*$CE21</f>
        <v>0</v>
      </c>
      <c r="CK21" s="317">
        <f t="shared" ref="CK21" si="224">SUM(CF21:CJ23)</f>
        <v>0</v>
      </c>
      <c r="CL21" s="318">
        <f>IF(F21=vstupy!B$42,"1",0)</f>
        <v>0</v>
      </c>
      <c r="CM21" s="315">
        <f t="shared" ref="CM21:CV21" si="225">IF($CL21="1",AP21,0)</f>
        <v>0</v>
      </c>
      <c r="CN21" s="313">
        <f t="shared" si="225"/>
        <v>0</v>
      </c>
      <c r="CO21" s="313">
        <f t="shared" si="225"/>
        <v>0</v>
      </c>
      <c r="CP21" s="313">
        <f t="shared" si="225"/>
        <v>0</v>
      </c>
      <c r="CQ21" s="313">
        <f t="shared" si="225"/>
        <v>0</v>
      </c>
      <c r="CR21" s="313">
        <f t="shared" si="225"/>
        <v>0</v>
      </c>
      <c r="CS21" s="313">
        <f t="shared" si="225"/>
        <v>0</v>
      </c>
      <c r="CT21" s="313">
        <f t="shared" si="225"/>
        <v>0</v>
      </c>
      <c r="CU21" s="313">
        <f t="shared" si="225"/>
        <v>0</v>
      </c>
      <c r="CV21" s="310">
        <f t="shared" si="225"/>
        <v>0</v>
      </c>
      <c r="CW21" s="314">
        <f>CP21+CT21+CV21</f>
        <v>0</v>
      </c>
      <c r="CX21" s="314">
        <f t="shared" ref="CX21" si="226">CN21+CR21</f>
        <v>0</v>
      </c>
      <c r="CY21" s="315">
        <f t="shared" ref="CY21:DH21" si="227">IF($CL21="1",AZ21,0)</f>
        <v>0</v>
      </c>
      <c r="CZ21" s="313">
        <f t="shared" si="227"/>
        <v>0</v>
      </c>
      <c r="DA21" s="313">
        <f t="shared" si="227"/>
        <v>0</v>
      </c>
      <c r="DB21" s="313">
        <f t="shared" si="227"/>
        <v>0</v>
      </c>
      <c r="DC21" s="313">
        <f t="shared" si="227"/>
        <v>0</v>
      </c>
      <c r="DD21" s="313">
        <f t="shared" si="227"/>
        <v>0</v>
      </c>
      <c r="DE21" s="313">
        <f t="shared" si="227"/>
        <v>0</v>
      </c>
      <c r="DF21" s="313">
        <f t="shared" si="227"/>
        <v>0</v>
      </c>
      <c r="DG21" s="313">
        <f t="shared" si="227"/>
        <v>0</v>
      </c>
      <c r="DH21" s="310">
        <f t="shared" si="227"/>
        <v>0</v>
      </c>
      <c r="DI21" s="321">
        <f>DB21+DF21+DH21</f>
        <v>0</v>
      </c>
      <c r="DJ21" s="321">
        <f t="shared" ref="DJ21" si="228">CZ21+DD21</f>
        <v>0</v>
      </c>
      <c r="DK21" s="322">
        <f>IF(CE21=0,1,0)</f>
        <v>1</v>
      </c>
      <c r="DL21" s="322">
        <f>IFERROR(IF($AF21="N",AH21+AJ21+AL21+AN21,AF21+AH21+AJ21+AL21+AN21),0)*$DK21</f>
        <v>27.5</v>
      </c>
      <c r="DM21" s="322">
        <f>(AG21+AI21+AK21+AM21+AO21)*$DK21</f>
        <v>550</v>
      </c>
      <c r="DN21" s="322">
        <f>AS21+AW21+AY21-CW21</f>
        <v>550</v>
      </c>
      <c r="DO21" s="322">
        <f>BC21+BG21+BI21-DI21</f>
        <v>0</v>
      </c>
      <c r="DP21" s="322">
        <f>DN21+DO21</f>
        <v>550</v>
      </c>
      <c r="DQ21" s="323" t="str">
        <f>IF(OR(F21=vstupy!B$40,F21=vstupy!B$41,F21=vstupy!B$42,),"0","1")</f>
        <v>0</v>
      </c>
      <c r="DR21" s="315">
        <f>IF($DQ21="1",AQ21,"0")+CF21</f>
        <v>0</v>
      </c>
      <c r="DS21" s="313">
        <f>IF($DQ21="1",AS21,"0")+CG21</f>
        <v>0</v>
      </c>
      <c r="DT21" s="313">
        <f>IF($DQ21="1",AU21,"0")+CH21</f>
        <v>0</v>
      </c>
      <c r="DU21" s="313">
        <f>IF($DQ21="1",AW21,"0")+CI21</f>
        <v>0</v>
      </c>
      <c r="DV21" s="310">
        <f>IF($DQ21="1",AY21,"0")+CJ21</f>
        <v>0</v>
      </c>
      <c r="DW21" s="311">
        <f t="shared" ref="DW21" si="229">SUM(DR21:DV23)</f>
        <v>0</v>
      </c>
      <c r="DX21" s="315" t="str">
        <f t="shared" ref="DX21" si="230">IF($DQ21="1",BA21,"0")</f>
        <v>0</v>
      </c>
      <c r="DY21" s="313" t="str">
        <f t="shared" ref="DY21" si="231">IF($DQ21="1",BC21,"0")</f>
        <v>0</v>
      </c>
      <c r="DZ21" s="313" t="str">
        <f t="shared" ref="DZ21" si="232">IF($DQ21="1",BE21,"0")</f>
        <v>0</v>
      </c>
      <c r="EA21" s="313" t="str">
        <f>IF($DQ21="1",BG21,"0")</f>
        <v>0</v>
      </c>
      <c r="EB21" s="310" t="str">
        <f>IF($DQ21="1",BI21,"0")</f>
        <v>0</v>
      </c>
      <c r="EC21" s="311">
        <f t="shared" ref="EC21" si="233">SUM(DX21:EB23)</f>
        <v>0</v>
      </c>
      <c r="ED21" s="312">
        <f>EC21+DW21</f>
        <v>0</v>
      </c>
    </row>
    <row r="22" spans="2:134" ht="12.6" customHeight="1" x14ac:dyDescent="0.2">
      <c r="B22" s="365"/>
      <c r="C22" s="364"/>
      <c r="D22" s="344"/>
      <c r="E22" s="344"/>
      <c r="F22" s="359"/>
      <c r="G22" s="361"/>
      <c r="H22" s="302"/>
      <c r="I22" s="302"/>
      <c r="J22" s="305"/>
      <c r="K22" s="359"/>
      <c r="L22" s="344"/>
      <c r="M22" s="367"/>
      <c r="N22" s="359"/>
      <c r="O22" s="429"/>
      <c r="P22" s="407"/>
      <c r="Q22" s="345"/>
      <c r="R22" s="346"/>
      <c r="S22" s="406"/>
      <c r="T22" s="347"/>
      <c r="U22" s="345"/>
      <c r="V22" s="346"/>
      <c r="W22" s="407"/>
      <c r="X22" s="174" t="s">
        <v>157</v>
      </c>
      <c r="Y22" s="188" t="s">
        <v>152</v>
      </c>
      <c r="Z22" s="185">
        <f>VLOOKUP($X22,vstupy!$B$18:$F$31,MATCH($Y22,vstupy!$B$17:$F$17,0),0)</f>
        <v>0</v>
      </c>
      <c r="AA22" s="121" t="s">
        <v>158</v>
      </c>
      <c r="AB22" s="185">
        <f>VLOOKUP($AA22,[1]vstupy!$B$34:$C$36,2,FALSE)</f>
        <v>0</v>
      </c>
      <c r="AC22" s="185">
        <f t="shared" si="7"/>
        <v>0</v>
      </c>
      <c r="AD22" s="342"/>
      <c r="AE22" s="326"/>
      <c r="AF22" s="315"/>
      <c r="AG22" s="330"/>
      <c r="AH22" s="330"/>
      <c r="AI22" s="330"/>
      <c r="AJ22" s="330"/>
      <c r="AK22" s="330"/>
      <c r="AL22" s="330"/>
      <c r="AM22" s="335"/>
      <c r="AN22" s="330"/>
      <c r="AO22" s="336"/>
      <c r="AP22" s="315"/>
      <c r="AQ22" s="313"/>
      <c r="AR22" s="313"/>
      <c r="AS22" s="313"/>
      <c r="AT22" s="313"/>
      <c r="AU22" s="313"/>
      <c r="AV22" s="313"/>
      <c r="AW22" s="313"/>
      <c r="AX22" s="313"/>
      <c r="AY22" s="313"/>
      <c r="AZ22" s="313"/>
      <c r="BA22" s="313"/>
      <c r="BB22" s="313"/>
      <c r="BC22" s="313"/>
      <c r="BD22" s="313"/>
      <c r="BE22" s="313"/>
      <c r="BF22" s="313"/>
      <c r="BG22" s="313"/>
      <c r="BH22" s="313"/>
      <c r="BI22" s="324"/>
      <c r="BJ22" s="314"/>
      <c r="BK22" s="315"/>
      <c r="BL22" s="313"/>
      <c r="BM22" s="313"/>
      <c r="BN22" s="313"/>
      <c r="BO22" s="313"/>
      <c r="BP22" s="313"/>
      <c r="BQ22" s="313"/>
      <c r="BR22" s="313"/>
      <c r="BS22" s="313"/>
      <c r="BT22" s="310"/>
      <c r="BU22" s="315"/>
      <c r="BV22" s="313"/>
      <c r="BW22" s="313"/>
      <c r="BX22" s="313"/>
      <c r="BY22" s="313"/>
      <c r="BZ22" s="313"/>
      <c r="CA22" s="313"/>
      <c r="CB22" s="313"/>
      <c r="CC22" s="313"/>
      <c r="CD22" s="310"/>
      <c r="CE22" s="316"/>
      <c r="CF22" s="315"/>
      <c r="CG22" s="313"/>
      <c r="CH22" s="313"/>
      <c r="CI22" s="313"/>
      <c r="CJ22" s="310"/>
      <c r="CK22" s="317"/>
      <c r="CL22" s="319"/>
      <c r="CM22" s="315"/>
      <c r="CN22" s="313"/>
      <c r="CO22" s="313"/>
      <c r="CP22" s="313"/>
      <c r="CQ22" s="313"/>
      <c r="CR22" s="313"/>
      <c r="CS22" s="313"/>
      <c r="CT22" s="313"/>
      <c r="CU22" s="313"/>
      <c r="CV22" s="310"/>
      <c r="CW22" s="314"/>
      <c r="CX22" s="314"/>
      <c r="CY22" s="315"/>
      <c r="CZ22" s="313"/>
      <c r="DA22" s="313"/>
      <c r="DB22" s="313"/>
      <c r="DC22" s="313"/>
      <c r="DD22" s="313"/>
      <c r="DE22" s="313"/>
      <c r="DF22" s="313"/>
      <c r="DG22" s="313"/>
      <c r="DH22" s="310"/>
      <c r="DI22" s="321"/>
      <c r="DJ22" s="321"/>
      <c r="DK22" s="322"/>
      <c r="DL22" s="322"/>
      <c r="DM22" s="322"/>
      <c r="DN22" s="322"/>
      <c r="DO22" s="322"/>
      <c r="DP22" s="322"/>
      <c r="DQ22" s="323"/>
      <c r="DR22" s="315"/>
      <c r="DS22" s="313"/>
      <c r="DT22" s="313"/>
      <c r="DU22" s="313"/>
      <c r="DV22" s="310"/>
      <c r="DW22" s="311"/>
      <c r="DX22" s="315"/>
      <c r="DY22" s="313"/>
      <c r="DZ22" s="313"/>
      <c r="EA22" s="313"/>
      <c r="EB22" s="310"/>
      <c r="EC22" s="311"/>
      <c r="ED22" s="312"/>
    </row>
    <row r="23" spans="2:134" ht="12.6" customHeight="1" x14ac:dyDescent="0.2">
      <c r="B23" s="365"/>
      <c r="C23" s="364"/>
      <c r="D23" s="344"/>
      <c r="E23" s="344"/>
      <c r="F23" s="360"/>
      <c r="G23" s="361"/>
      <c r="H23" s="303"/>
      <c r="I23" s="303"/>
      <c r="J23" s="306"/>
      <c r="K23" s="360"/>
      <c r="L23" s="344"/>
      <c r="M23" s="367"/>
      <c r="N23" s="360"/>
      <c r="O23" s="429"/>
      <c r="P23" s="407"/>
      <c r="Q23" s="345"/>
      <c r="R23" s="346"/>
      <c r="S23" s="406"/>
      <c r="T23" s="347"/>
      <c r="U23" s="345"/>
      <c r="V23" s="346"/>
      <c r="W23" s="407"/>
      <c r="X23" s="174" t="s">
        <v>157</v>
      </c>
      <c r="Y23" s="188" t="s">
        <v>152</v>
      </c>
      <c r="Z23" s="185">
        <f>VLOOKUP($X23,vstupy!$B$18:$F$31,MATCH($Y23,vstupy!$B$17:$F$17,0),0)</f>
        <v>0</v>
      </c>
      <c r="AA23" s="121" t="s">
        <v>158</v>
      </c>
      <c r="AB23" s="185">
        <f>VLOOKUP($AA23,[1]vstupy!$B$34:$C$36,2,FALSE)</f>
        <v>0</v>
      </c>
      <c r="AC23" s="185">
        <f t="shared" si="7"/>
        <v>0</v>
      </c>
      <c r="AD23" s="343"/>
      <c r="AE23" s="327"/>
      <c r="AF23" s="315"/>
      <c r="AG23" s="330"/>
      <c r="AH23" s="330"/>
      <c r="AI23" s="330"/>
      <c r="AJ23" s="330"/>
      <c r="AK23" s="330"/>
      <c r="AL23" s="330"/>
      <c r="AM23" s="333"/>
      <c r="AN23" s="330"/>
      <c r="AO23" s="336"/>
      <c r="AP23" s="315"/>
      <c r="AQ23" s="313"/>
      <c r="AR23" s="313"/>
      <c r="AS23" s="313"/>
      <c r="AT23" s="313"/>
      <c r="AU23" s="313"/>
      <c r="AV23" s="313"/>
      <c r="AW23" s="313"/>
      <c r="AX23" s="313"/>
      <c r="AY23" s="313"/>
      <c r="AZ23" s="313"/>
      <c r="BA23" s="313"/>
      <c r="BB23" s="313"/>
      <c r="BC23" s="313"/>
      <c r="BD23" s="313"/>
      <c r="BE23" s="313"/>
      <c r="BF23" s="313"/>
      <c r="BG23" s="313"/>
      <c r="BH23" s="313"/>
      <c r="BI23" s="324"/>
      <c r="BJ23" s="314"/>
      <c r="BK23" s="315"/>
      <c r="BL23" s="313"/>
      <c r="BM23" s="313"/>
      <c r="BN23" s="313"/>
      <c r="BO23" s="313"/>
      <c r="BP23" s="313"/>
      <c r="BQ23" s="313"/>
      <c r="BR23" s="313"/>
      <c r="BS23" s="313"/>
      <c r="BT23" s="310"/>
      <c r="BU23" s="315"/>
      <c r="BV23" s="313"/>
      <c r="BW23" s="313"/>
      <c r="BX23" s="313"/>
      <c r="BY23" s="313"/>
      <c r="BZ23" s="313"/>
      <c r="CA23" s="313"/>
      <c r="CB23" s="313"/>
      <c r="CC23" s="313"/>
      <c r="CD23" s="310"/>
      <c r="CE23" s="316"/>
      <c r="CF23" s="315"/>
      <c r="CG23" s="313"/>
      <c r="CH23" s="313"/>
      <c r="CI23" s="313"/>
      <c r="CJ23" s="310"/>
      <c r="CK23" s="317"/>
      <c r="CL23" s="320"/>
      <c r="CM23" s="315"/>
      <c r="CN23" s="313"/>
      <c r="CO23" s="313"/>
      <c r="CP23" s="313"/>
      <c r="CQ23" s="313"/>
      <c r="CR23" s="313"/>
      <c r="CS23" s="313"/>
      <c r="CT23" s="313"/>
      <c r="CU23" s="313"/>
      <c r="CV23" s="310"/>
      <c r="CW23" s="314"/>
      <c r="CX23" s="314"/>
      <c r="CY23" s="315"/>
      <c r="CZ23" s="313"/>
      <c r="DA23" s="313"/>
      <c r="DB23" s="313"/>
      <c r="DC23" s="313"/>
      <c r="DD23" s="313"/>
      <c r="DE23" s="313"/>
      <c r="DF23" s="313"/>
      <c r="DG23" s="313"/>
      <c r="DH23" s="310"/>
      <c r="DI23" s="321"/>
      <c r="DJ23" s="321"/>
      <c r="DK23" s="322"/>
      <c r="DL23" s="322"/>
      <c r="DM23" s="322"/>
      <c r="DN23" s="322"/>
      <c r="DO23" s="322"/>
      <c r="DP23" s="322"/>
      <c r="DQ23" s="323"/>
      <c r="DR23" s="315"/>
      <c r="DS23" s="313"/>
      <c r="DT23" s="313"/>
      <c r="DU23" s="313"/>
      <c r="DV23" s="310"/>
      <c r="DW23" s="311"/>
      <c r="DX23" s="315"/>
      <c r="DY23" s="313"/>
      <c r="DZ23" s="313"/>
      <c r="EA23" s="313"/>
      <c r="EB23" s="310"/>
      <c r="EC23" s="311"/>
      <c r="ED23" s="312"/>
    </row>
    <row r="24" spans="2:134" s="16" customFormat="1" ht="12.6" customHeight="1" x14ac:dyDescent="0.2">
      <c r="B24" s="366">
        <v>6</v>
      </c>
      <c r="C24" s="363" t="s">
        <v>326</v>
      </c>
      <c r="D24" s="348" t="s">
        <v>301</v>
      </c>
      <c r="E24" s="348" t="s">
        <v>305</v>
      </c>
      <c r="F24" s="355" t="s">
        <v>208</v>
      </c>
      <c r="G24" s="362">
        <v>46398</v>
      </c>
      <c r="H24" s="307" t="str">
        <f t="shared" ref="H24" si="234">IF($F24="3e)  Skoršia transpozícia  - zavedenie transpozície pred termínom ktorý určuje smernica EÚ. "," ","")</f>
        <v/>
      </c>
      <c r="I24" s="307" t="str">
        <f t="shared" ref="I24" si="235">IF($F24="3e)  Skoršia transpozícia  - zavedenie transpozície pred termínom ktorý určuje smernica EÚ. ",$H24,"NA")</f>
        <v>NA</v>
      </c>
      <c r="J24" s="298">
        <f>IF(I24&gt;12,1,I24/12)</f>
        <v>1</v>
      </c>
      <c r="K24" s="355" t="s">
        <v>309</v>
      </c>
      <c r="L24" s="348">
        <v>0</v>
      </c>
      <c r="M24" s="354">
        <f>IF(L24="N",0,L24)</f>
        <v>0</v>
      </c>
      <c r="N24" s="355" t="s">
        <v>211</v>
      </c>
      <c r="O24" s="348"/>
      <c r="P24" s="408">
        <v>150</v>
      </c>
      <c r="Q24" s="349" t="s">
        <v>185</v>
      </c>
      <c r="R24" s="350">
        <f>VLOOKUP(Q24,[1]vstupy!$B$3:$C$15,2,FALSE)</f>
        <v>0.25</v>
      </c>
      <c r="S24" s="405"/>
      <c r="T24" s="351"/>
      <c r="U24" s="349" t="s">
        <v>36</v>
      </c>
      <c r="V24" s="350">
        <f>VLOOKUP(U24,[1]vstupy!$B$3:$C$15,2,FALSE)</f>
        <v>0</v>
      </c>
      <c r="W24" s="408"/>
      <c r="X24" s="283" t="s">
        <v>157</v>
      </c>
      <c r="Y24" s="284" t="s">
        <v>152</v>
      </c>
      <c r="Z24" s="285">
        <f>VLOOKUP($X24,vstupy!$B$18:$F$31,MATCH($Y24,vstupy!$B$17:$F$17,0),0)</f>
        <v>0</v>
      </c>
      <c r="AA24" s="286" t="s">
        <v>158</v>
      </c>
      <c r="AB24" s="285">
        <f>VLOOKUP($AA24,[1]vstupy!$B$34:$C$36,2,FALSE)</f>
        <v>0</v>
      </c>
      <c r="AC24" s="285">
        <f>Z24+AB24</f>
        <v>0</v>
      </c>
      <c r="AD24" s="338" t="s">
        <v>36</v>
      </c>
      <c r="AE24" s="326">
        <f>VLOOKUP(AD24,vstupy!$B$3:$C$15,2,FALSE)</f>
        <v>0</v>
      </c>
      <c r="AF24" s="328" t="str">
        <f>IFERROR(IF(M24=0,"N",O24/L24*J24),0)</f>
        <v>N</v>
      </c>
      <c r="AG24" s="333">
        <f>O24*J24</f>
        <v>0</v>
      </c>
      <c r="AH24" s="395">
        <f t="shared" ref="AH24" si="236">P24*R24*J24</f>
        <v>37.5</v>
      </c>
      <c r="AI24" s="333">
        <f t="shared" ref="AI24" si="237">IFERROR(AH24*M24,0)</f>
        <v>0</v>
      </c>
      <c r="AJ24" s="395" t="str">
        <f t="shared" si="181"/>
        <v>N</v>
      </c>
      <c r="AK24" s="333">
        <f t="shared" ref="AK24" si="238">S24*J24</f>
        <v>0</v>
      </c>
      <c r="AL24" s="333">
        <f>T24*V24*J24</f>
        <v>0</v>
      </c>
      <c r="AM24" s="334">
        <f t="shared" ref="AM24" si="239">IFERROR(AL24*M24,0)</f>
        <v>0</v>
      </c>
      <c r="AN24" s="333">
        <f t="shared" ref="AN24" si="240">IF(W24&gt;0,IF(AE24&gt;0,($G$5/160)*(W24/60)*AE24*J24,0),IF(AE24&gt;0,($G$5/160)*((AC24+AC25+AC26)/60)*AE24*J24,0))</f>
        <v>0</v>
      </c>
      <c r="AO24" s="394">
        <f>IFERROR(AN24*M24,0)</f>
        <v>0</v>
      </c>
      <c r="AP24" s="315" t="str">
        <f t="shared" ref="AP24" si="241">IF($N24="In (zvyšuje náklady)",AF24,0)</f>
        <v>N</v>
      </c>
      <c r="AQ24" s="313">
        <f t="shared" ref="AQ24" si="242">IF($N24="In (zvyšuje náklady)",AG24,0)</f>
        <v>0</v>
      </c>
      <c r="AR24" s="313">
        <f t="shared" ref="AR24" si="243">IF($N24="In (zvyšuje náklady)",AH24,0)</f>
        <v>37.5</v>
      </c>
      <c r="AS24" s="313">
        <f t="shared" ref="AS24" si="244">IF($N24="In (zvyšuje náklady)",AI24,0)</f>
        <v>0</v>
      </c>
      <c r="AT24" s="313" t="str">
        <f t="shared" ref="AT24" si="245">IF($N24="In (zvyšuje náklady)",AJ24,0)</f>
        <v>N</v>
      </c>
      <c r="AU24" s="313">
        <f t="shared" ref="AU24" si="246">IF($N24="In (zvyšuje náklady)",AK24,0)</f>
        <v>0</v>
      </c>
      <c r="AV24" s="313">
        <f t="shared" ref="AV24" si="247">IF($N24="In (zvyšuje náklady)",AL24,0)</f>
        <v>0</v>
      </c>
      <c r="AW24" s="313">
        <f t="shared" ref="AW24" si="248">IF($N24="In (zvyšuje náklady)",AM24,0)</f>
        <v>0</v>
      </c>
      <c r="AX24" s="313">
        <f t="shared" ref="AX24" si="249">IF($N24="In (zvyšuje náklady)",AN24,0)</f>
        <v>0</v>
      </c>
      <c r="AY24" s="313">
        <f t="shared" ref="AY24" si="250">IF($N24="In (zvyšuje náklady)",AO24,0)</f>
        <v>0</v>
      </c>
      <c r="AZ24" s="313" t="str">
        <f t="shared" ref="AZ24" si="251">IF($N24="Out (znižuje náklady)",AF24,"0")</f>
        <v>0</v>
      </c>
      <c r="BA24" s="313" t="str">
        <f t="shared" ref="BA24" si="252">IF($N24="Out (znižuje náklady)",AG24,"0")</f>
        <v>0</v>
      </c>
      <c r="BB24" s="313" t="str">
        <f t="shared" ref="BB24" si="253">IF($N24="Out (znižuje náklady)",AH24,"0")</f>
        <v>0</v>
      </c>
      <c r="BC24" s="313" t="str">
        <f t="shared" ref="BC24" si="254">IF($N24="Out (znižuje náklady)",AI24,"0")</f>
        <v>0</v>
      </c>
      <c r="BD24" s="313" t="str">
        <f t="shared" ref="BD24" si="255">IF($N24="Out (znižuje náklady)",AJ24,"0")</f>
        <v>0</v>
      </c>
      <c r="BE24" s="313" t="str">
        <f t="shared" ref="BE24" si="256">IF($N24="Out (znižuje náklady)",AK24,"0")</f>
        <v>0</v>
      </c>
      <c r="BF24" s="313" t="str">
        <f t="shared" ref="BF24" si="257">IF($N24="Out (znižuje náklady)",AL24,"0")</f>
        <v>0</v>
      </c>
      <c r="BG24" s="313" t="str">
        <f t="shared" ref="BG24" si="258">IF($N24="Out (znižuje náklady)",AM24,"0")</f>
        <v>0</v>
      </c>
      <c r="BH24" s="313" t="str">
        <f t="shared" ref="BH24" si="259">IF($N24="Out (znižuje náklady)",AN24,"0")</f>
        <v>0</v>
      </c>
      <c r="BI24" s="324" t="str">
        <f t="shared" ref="BI24" si="260">IF($N24="Out (znižuje náklady)",AO24,"0")</f>
        <v>0</v>
      </c>
      <c r="BJ24" s="314">
        <f>IF(F24=vstupy!$B$47,0,1)</f>
        <v>1</v>
      </c>
      <c r="BK24" s="315" t="e">
        <f t="shared" ref="BK24" si="261">$BJ24*AP24</f>
        <v>#VALUE!</v>
      </c>
      <c r="BL24" s="313">
        <f t="shared" ref="BL24" si="262">$BJ24*AQ24</f>
        <v>0</v>
      </c>
      <c r="BM24" s="313">
        <f t="shared" ref="BM24" si="263">$BJ24*AR24</f>
        <v>37.5</v>
      </c>
      <c r="BN24" s="313">
        <f t="shared" ref="BN24" si="264">$BJ24*AS24</f>
        <v>0</v>
      </c>
      <c r="BO24" s="313" t="e">
        <f t="shared" ref="BO24" si="265">$BJ24*AT24</f>
        <v>#VALUE!</v>
      </c>
      <c r="BP24" s="313">
        <f t="shared" ref="BP24" si="266">$BJ24*AU24</f>
        <v>0</v>
      </c>
      <c r="BQ24" s="313">
        <f t="shared" ref="BQ24" si="267">$BJ24*AV24</f>
        <v>0</v>
      </c>
      <c r="BR24" s="313">
        <f t="shared" ref="BR24" si="268">$BJ24*AW24</f>
        <v>0</v>
      </c>
      <c r="BS24" s="313">
        <f t="shared" ref="BS24" si="269">$BJ24*AX24</f>
        <v>0</v>
      </c>
      <c r="BT24" s="310">
        <f t="shared" ref="BT24" si="270">$BJ24*AY24</f>
        <v>0</v>
      </c>
      <c r="BU24" s="315">
        <f t="shared" ref="BU24" si="271">$BJ24*AZ24</f>
        <v>0</v>
      </c>
      <c r="BV24" s="313">
        <f t="shared" ref="BV24" si="272">$BJ24*BA24</f>
        <v>0</v>
      </c>
      <c r="BW24" s="313">
        <f t="shared" ref="BW24" si="273">$BJ24*BB24</f>
        <v>0</v>
      </c>
      <c r="BX24" s="313">
        <f t="shared" ref="BX24" si="274">$BJ24*BC24</f>
        <v>0</v>
      </c>
      <c r="BY24" s="313">
        <f t="shared" ref="BY24" si="275">$BJ24*BD24</f>
        <v>0</v>
      </c>
      <c r="BZ24" s="313">
        <f t="shared" ref="BZ24" si="276">$BJ24*BE24</f>
        <v>0</v>
      </c>
      <c r="CA24" s="313">
        <f t="shared" ref="CA24" si="277">$BJ24*BF24</f>
        <v>0</v>
      </c>
      <c r="CB24" s="313">
        <f t="shared" ref="CB24" si="278">$BJ24*BG24</f>
        <v>0</v>
      </c>
      <c r="CC24" s="313">
        <f t="shared" ref="CC24" si="279">$BJ24*BH24</f>
        <v>0</v>
      </c>
      <c r="CD24" s="310">
        <f t="shared" ref="CD24" si="280">$BJ24*BI24</f>
        <v>0</v>
      </c>
      <c r="CE24" s="316">
        <f>IF(N24="Nemení sa",1,0)</f>
        <v>0</v>
      </c>
      <c r="CF24" s="315">
        <f>AG24*$CE24</f>
        <v>0</v>
      </c>
      <c r="CG24" s="313">
        <f>AI24*$CE24</f>
        <v>0</v>
      </c>
      <c r="CH24" s="313">
        <f>AK24*$CE24</f>
        <v>0</v>
      </c>
      <c r="CI24" s="313">
        <f>AM24*$CE24</f>
        <v>0</v>
      </c>
      <c r="CJ24" s="310">
        <f>AO24*$CE24</f>
        <v>0</v>
      </c>
      <c r="CK24" s="317">
        <f t="shared" ref="CK24" si="281">SUM(CF24:CJ26)</f>
        <v>0</v>
      </c>
      <c r="CL24" s="318">
        <f>IF(F24=vstupy!B$42,"1",0)</f>
        <v>0</v>
      </c>
      <c r="CM24" s="315">
        <f t="shared" ref="CM24:CV24" si="282">IF($CL24="1",AP24,0)</f>
        <v>0</v>
      </c>
      <c r="CN24" s="313">
        <f t="shared" si="282"/>
        <v>0</v>
      </c>
      <c r="CO24" s="313">
        <f t="shared" si="282"/>
        <v>0</v>
      </c>
      <c r="CP24" s="313">
        <f t="shared" si="282"/>
        <v>0</v>
      </c>
      <c r="CQ24" s="313">
        <f t="shared" si="282"/>
        <v>0</v>
      </c>
      <c r="CR24" s="313">
        <f t="shared" si="282"/>
        <v>0</v>
      </c>
      <c r="CS24" s="313">
        <f t="shared" si="282"/>
        <v>0</v>
      </c>
      <c r="CT24" s="313">
        <f t="shared" si="282"/>
        <v>0</v>
      </c>
      <c r="CU24" s="313">
        <f t="shared" si="282"/>
        <v>0</v>
      </c>
      <c r="CV24" s="310">
        <f t="shared" si="282"/>
        <v>0</v>
      </c>
      <c r="CW24" s="314">
        <f>CP24+CT24+CV24</f>
        <v>0</v>
      </c>
      <c r="CX24" s="314">
        <f t="shared" ref="CX24" si="283">CN24+CR24</f>
        <v>0</v>
      </c>
      <c r="CY24" s="315">
        <f t="shared" ref="CY24:DH24" si="284">IF($CL24="1",AZ24,0)</f>
        <v>0</v>
      </c>
      <c r="CZ24" s="313">
        <f t="shared" si="284"/>
        <v>0</v>
      </c>
      <c r="DA24" s="313">
        <f t="shared" si="284"/>
        <v>0</v>
      </c>
      <c r="DB24" s="313">
        <f t="shared" si="284"/>
        <v>0</v>
      </c>
      <c r="DC24" s="313">
        <f t="shared" si="284"/>
        <v>0</v>
      </c>
      <c r="DD24" s="313">
        <f t="shared" si="284"/>
        <v>0</v>
      </c>
      <c r="DE24" s="313">
        <f t="shared" si="284"/>
        <v>0</v>
      </c>
      <c r="DF24" s="313">
        <f t="shared" si="284"/>
        <v>0</v>
      </c>
      <c r="DG24" s="313">
        <f t="shared" si="284"/>
        <v>0</v>
      </c>
      <c r="DH24" s="310">
        <f t="shared" si="284"/>
        <v>0</v>
      </c>
      <c r="DI24" s="321">
        <f>DB24+DF24+DH24</f>
        <v>0</v>
      </c>
      <c r="DJ24" s="321">
        <f t="shared" ref="DJ24" si="285">CZ24+DD24</f>
        <v>0</v>
      </c>
      <c r="DK24" s="322">
        <f>IF(CE24=0,1,0)</f>
        <v>1</v>
      </c>
      <c r="DL24" s="322">
        <f>IFERROR(IF($AF24="N",AH24+AJ24+AL24+AN24,AF24+AH24+AJ24+AL24+AN24),0)*$DK24</f>
        <v>0</v>
      </c>
      <c r="DM24" s="322">
        <f>(AG24+AI24+AK24+AM24+AO24)*$DK24</f>
        <v>0</v>
      </c>
      <c r="DN24" s="322">
        <f>AS24+AW24+AY24-CW24</f>
        <v>0</v>
      </c>
      <c r="DO24" s="322">
        <f>BC24+BG24+BI24-DI24</f>
        <v>0</v>
      </c>
      <c r="DP24" s="322">
        <f>DN24+DO24</f>
        <v>0</v>
      </c>
      <c r="DQ24" s="323" t="str">
        <f>IF(OR(F24=vstupy!B$40,F24=vstupy!B$41,F24=vstupy!B$42,),"0","1")</f>
        <v>0</v>
      </c>
      <c r="DR24" s="315">
        <f>IF($DQ24="1",AQ24,"0")+CF24</f>
        <v>0</v>
      </c>
      <c r="DS24" s="313">
        <f>IF($DQ24="1",AS24,"0")+CG24</f>
        <v>0</v>
      </c>
      <c r="DT24" s="313">
        <f>IF($DQ24="1",AU24,"0")+CH24</f>
        <v>0</v>
      </c>
      <c r="DU24" s="313">
        <f>IF($DQ24="1",AW24,"0")+CI24</f>
        <v>0</v>
      </c>
      <c r="DV24" s="310">
        <f>IF($DQ24="1",AY24,"0")+CJ24</f>
        <v>0</v>
      </c>
      <c r="DW24" s="311">
        <f t="shared" ref="DW24" si="286">SUM(DR24:DV26)</f>
        <v>0</v>
      </c>
      <c r="DX24" s="315" t="str">
        <f t="shared" ref="DX24" si="287">IF($DQ24="1",BA24,"0")</f>
        <v>0</v>
      </c>
      <c r="DY24" s="313" t="str">
        <f t="shared" ref="DY24" si="288">IF($DQ24="1",BC24,"0")</f>
        <v>0</v>
      </c>
      <c r="DZ24" s="313" t="str">
        <f t="shared" ref="DZ24" si="289">IF($DQ24="1",BE24,"0")</f>
        <v>0</v>
      </c>
      <c r="EA24" s="313" t="str">
        <f>IF($DQ24="1",BG24,"0")</f>
        <v>0</v>
      </c>
      <c r="EB24" s="310" t="str">
        <f>IF($DQ24="1",BI24,"0")</f>
        <v>0</v>
      </c>
      <c r="EC24" s="311">
        <f t="shared" ref="EC24" si="290">SUM(DX24:EB26)</f>
        <v>0</v>
      </c>
      <c r="ED24" s="312">
        <f>EC24+DW24</f>
        <v>0</v>
      </c>
    </row>
    <row r="25" spans="2:134" s="16" customFormat="1" ht="12.6" customHeight="1" x14ac:dyDescent="0.2">
      <c r="B25" s="366"/>
      <c r="C25" s="363"/>
      <c r="D25" s="348"/>
      <c r="E25" s="348"/>
      <c r="F25" s="356"/>
      <c r="G25" s="362"/>
      <c r="H25" s="308"/>
      <c r="I25" s="308"/>
      <c r="J25" s="299"/>
      <c r="K25" s="356"/>
      <c r="L25" s="348"/>
      <c r="M25" s="354"/>
      <c r="N25" s="356"/>
      <c r="O25" s="348"/>
      <c r="P25" s="408"/>
      <c r="Q25" s="349"/>
      <c r="R25" s="350"/>
      <c r="S25" s="405"/>
      <c r="T25" s="351"/>
      <c r="U25" s="349"/>
      <c r="V25" s="350"/>
      <c r="W25" s="408"/>
      <c r="X25" s="283" t="s">
        <v>157</v>
      </c>
      <c r="Y25" s="284" t="s">
        <v>152</v>
      </c>
      <c r="Z25" s="285">
        <f>VLOOKUP($X25,vstupy!$B$18:$F$31,MATCH($Y25,vstupy!$B$17:$F$17,0),0)</f>
        <v>0</v>
      </c>
      <c r="AA25" s="286" t="s">
        <v>158</v>
      </c>
      <c r="AB25" s="285">
        <f>VLOOKUP($AA25,[1]vstupy!$B$34:$C$36,2,FALSE)</f>
        <v>0</v>
      </c>
      <c r="AC25" s="285">
        <f t="shared" ref="AC25:AC26" si="291">Z25+AB25</f>
        <v>0</v>
      </c>
      <c r="AD25" s="339"/>
      <c r="AE25" s="326"/>
      <c r="AF25" s="315"/>
      <c r="AG25" s="330"/>
      <c r="AH25" s="330"/>
      <c r="AI25" s="330"/>
      <c r="AJ25" s="330"/>
      <c r="AK25" s="330"/>
      <c r="AL25" s="330"/>
      <c r="AM25" s="335"/>
      <c r="AN25" s="330"/>
      <c r="AO25" s="336"/>
      <c r="AP25" s="315"/>
      <c r="AQ25" s="313"/>
      <c r="AR25" s="313"/>
      <c r="AS25" s="313"/>
      <c r="AT25" s="313"/>
      <c r="AU25" s="313"/>
      <c r="AV25" s="313"/>
      <c r="AW25" s="313"/>
      <c r="AX25" s="313"/>
      <c r="AY25" s="313"/>
      <c r="AZ25" s="313"/>
      <c r="BA25" s="313"/>
      <c r="BB25" s="313"/>
      <c r="BC25" s="313"/>
      <c r="BD25" s="313"/>
      <c r="BE25" s="313"/>
      <c r="BF25" s="313"/>
      <c r="BG25" s="313"/>
      <c r="BH25" s="313"/>
      <c r="BI25" s="324"/>
      <c r="BJ25" s="314"/>
      <c r="BK25" s="315"/>
      <c r="BL25" s="313"/>
      <c r="BM25" s="313"/>
      <c r="BN25" s="313"/>
      <c r="BO25" s="313"/>
      <c r="BP25" s="313"/>
      <c r="BQ25" s="313"/>
      <c r="BR25" s="313"/>
      <c r="BS25" s="313"/>
      <c r="BT25" s="310"/>
      <c r="BU25" s="315"/>
      <c r="BV25" s="313"/>
      <c r="BW25" s="313"/>
      <c r="BX25" s="313"/>
      <c r="BY25" s="313"/>
      <c r="BZ25" s="313"/>
      <c r="CA25" s="313"/>
      <c r="CB25" s="313"/>
      <c r="CC25" s="313"/>
      <c r="CD25" s="310"/>
      <c r="CE25" s="316"/>
      <c r="CF25" s="315"/>
      <c r="CG25" s="313"/>
      <c r="CH25" s="313"/>
      <c r="CI25" s="313"/>
      <c r="CJ25" s="310"/>
      <c r="CK25" s="317"/>
      <c r="CL25" s="319"/>
      <c r="CM25" s="315"/>
      <c r="CN25" s="313"/>
      <c r="CO25" s="313"/>
      <c r="CP25" s="313"/>
      <c r="CQ25" s="313"/>
      <c r="CR25" s="313"/>
      <c r="CS25" s="313"/>
      <c r="CT25" s="313"/>
      <c r="CU25" s="313"/>
      <c r="CV25" s="310"/>
      <c r="CW25" s="314"/>
      <c r="CX25" s="314"/>
      <c r="CY25" s="315"/>
      <c r="CZ25" s="313"/>
      <c r="DA25" s="313"/>
      <c r="DB25" s="313"/>
      <c r="DC25" s="313"/>
      <c r="DD25" s="313"/>
      <c r="DE25" s="313"/>
      <c r="DF25" s="313"/>
      <c r="DG25" s="313"/>
      <c r="DH25" s="310"/>
      <c r="DI25" s="321"/>
      <c r="DJ25" s="321"/>
      <c r="DK25" s="322"/>
      <c r="DL25" s="322"/>
      <c r="DM25" s="322"/>
      <c r="DN25" s="322"/>
      <c r="DO25" s="322"/>
      <c r="DP25" s="322"/>
      <c r="DQ25" s="323"/>
      <c r="DR25" s="315"/>
      <c r="DS25" s="313"/>
      <c r="DT25" s="313"/>
      <c r="DU25" s="313"/>
      <c r="DV25" s="310"/>
      <c r="DW25" s="311"/>
      <c r="DX25" s="315"/>
      <c r="DY25" s="313"/>
      <c r="DZ25" s="313"/>
      <c r="EA25" s="313"/>
      <c r="EB25" s="310"/>
      <c r="EC25" s="311"/>
      <c r="ED25" s="312"/>
    </row>
    <row r="26" spans="2:134" s="16" customFormat="1" ht="12.6" customHeight="1" x14ac:dyDescent="0.2">
      <c r="B26" s="366"/>
      <c r="C26" s="363"/>
      <c r="D26" s="348"/>
      <c r="E26" s="348"/>
      <c r="F26" s="357"/>
      <c r="G26" s="362"/>
      <c r="H26" s="309"/>
      <c r="I26" s="309"/>
      <c r="J26" s="300"/>
      <c r="K26" s="357"/>
      <c r="L26" s="348"/>
      <c r="M26" s="354"/>
      <c r="N26" s="357"/>
      <c r="O26" s="348"/>
      <c r="P26" s="408"/>
      <c r="Q26" s="349"/>
      <c r="R26" s="350"/>
      <c r="S26" s="405"/>
      <c r="T26" s="351"/>
      <c r="U26" s="349"/>
      <c r="V26" s="350"/>
      <c r="W26" s="408"/>
      <c r="X26" s="283" t="s">
        <v>157</v>
      </c>
      <c r="Y26" s="284" t="s">
        <v>152</v>
      </c>
      <c r="Z26" s="285">
        <f>VLOOKUP($X26,vstupy!$B$18:$F$31,MATCH($Y26,vstupy!$B$17:$F$17,0),0)</f>
        <v>0</v>
      </c>
      <c r="AA26" s="286" t="s">
        <v>158</v>
      </c>
      <c r="AB26" s="285">
        <f>VLOOKUP($AA26,[1]vstupy!$B$34:$C$36,2,FALSE)</f>
        <v>0</v>
      </c>
      <c r="AC26" s="285">
        <f t="shared" si="291"/>
        <v>0</v>
      </c>
      <c r="AD26" s="340"/>
      <c r="AE26" s="327"/>
      <c r="AF26" s="315"/>
      <c r="AG26" s="330"/>
      <c r="AH26" s="330"/>
      <c r="AI26" s="330"/>
      <c r="AJ26" s="330"/>
      <c r="AK26" s="330"/>
      <c r="AL26" s="330"/>
      <c r="AM26" s="333"/>
      <c r="AN26" s="330"/>
      <c r="AO26" s="336"/>
      <c r="AP26" s="315"/>
      <c r="AQ26" s="313"/>
      <c r="AR26" s="313"/>
      <c r="AS26" s="313"/>
      <c r="AT26" s="313"/>
      <c r="AU26" s="313"/>
      <c r="AV26" s="313"/>
      <c r="AW26" s="313"/>
      <c r="AX26" s="313"/>
      <c r="AY26" s="313"/>
      <c r="AZ26" s="313"/>
      <c r="BA26" s="313"/>
      <c r="BB26" s="313"/>
      <c r="BC26" s="313"/>
      <c r="BD26" s="313"/>
      <c r="BE26" s="313"/>
      <c r="BF26" s="313"/>
      <c r="BG26" s="313"/>
      <c r="BH26" s="313"/>
      <c r="BI26" s="324"/>
      <c r="BJ26" s="314"/>
      <c r="BK26" s="315"/>
      <c r="BL26" s="313"/>
      <c r="BM26" s="313"/>
      <c r="BN26" s="313"/>
      <c r="BO26" s="313"/>
      <c r="BP26" s="313"/>
      <c r="BQ26" s="313"/>
      <c r="BR26" s="313"/>
      <c r="BS26" s="313"/>
      <c r="BT26" s="310"/>
      <c r="BU26" s="315"/>
      <c r="BV26" s="313"/>
      <c r="BW26" s="313"/>
      <c r="BX26" s="313"/>
      <c r="BY26" s="313"/>
      <c r="BZ26" s="313"/>
      <c r="CA26" s="313"/>
      <c r="CB26" s="313"/>
      <c r="CC26" s="313"/>
      <c r="CD26" s="310"/>
      <c r="CE26" s="316"/>
      <c r="CF26" s="315"/>
      <c r="CG26" s="313"/>
      <c r="CH26" s="313"/>
      <c r="CI26" s="313"/>
      <c r="CJ26" s="310"/>
      <c r="CK26" s="317"/>
      <c r="CL26" s="320"/>
      <c r="CM26" s="315"/>
      <c r="CN26" s="313"/>
      <c r="CO26" s="313"/>
      <c r="CP26" s="313"/>
      <c r="CQ26" s="313"/>
      <c r="CR26" s="313"/>
      <c r="CS26" s="313"/>
      <c r="CT26" s="313"/>
      <c r="CU26" s="313"/>
      <c r="CV26" s="310"/>
      <c r="CW26" s="314"/>
      <c r="CX26" s="314"/>
      <c r="CY26" s="315"/>
      <c r="CZ26" s="313"/>
      <c r="DA26" s="313"/>
      <c r="DB26" s="313"/>
      <c r="DC26" s="313"/>
      <c r="DD26" s="313"/>
      <c r="DE26" s="313"/>
      <c r="DF26" s="313"/>
      <c r="DG26" s="313"/>
      <c r="DH26" s="310"/>
      <c r="DI26" s="321"/>
      <c r="DJ26" s="321"/>
      <c r="DK26" s="322"/>
      <c r="DL26" s="322"/>
      <c r="DM26" s="322"/>
      <c r="DN26" s="322"/>
      <c r="DO26" s="322"/>
      <c r="DP26" s="322"/>
      <c r="DQ26" s="323"/>
      <c r="DR26" s="315"/>
      <c r="DS26" s="313"/>
      <c r="DT26" s="313"/>
      <c r="DU26" s="313"/>
      <c r="DV26" s="310"/>
      <c r="DW26" s="311"/>
      <c r="DX26" s="315"/>
      <c r="DY26" s="313"/>
      <c r="DZ26" s="313"/>
      <c r="EA26" s="313"/>
      <c r="EB26" s="310"/>
      <c r="EC26" s="311"/>
      <c r="ED26" s="312"/>
    </row>
    <row r="27" spans="2:134" ht="12.6" customHeight="1" x14ac:dyDescent="0.2">
      <c r="B27" s="365">
        <v>7</v>
      </c>
      <c r="C27" s="364" t="s">
        <v>327</v>
      </c>
      <c r="D27" s="344" t="s">
        <v>301</v>
      </c>
      <c r="E27" s="344" t="s">
        <v>305</v>
      </c>
      <c r="F27" s="358" t="s">
        <v>208</v>
      </c>
      <c r="G27" s="361">
        <v>46388</v>
      </c>
      <c r="H27" s="301" t="str">
        <f t="shared" ref="H27" si="292">IF($F27="3e)  Skoršia transpozícia  - zavedenie transpozície pred termínom ktorý určuje smernica EÚ. "," ","")</f>
        <v/>
      </c>
      <c r="I27" s="301" t="str">
        <f t="shared" ref="I27" si="293">IF($F27="3e)  Skoršia transpozícia  - zavedenie transpozície pred termínom ktorý určuje smernica EÚ. ",$H27,"NA")</f>
        <v>NA</v>
      </c>
      <c r="J27" s="304">
        <f>IF(I27&gt;12,1,I27/12)</f>
        <v>1</v>
      </c>
      <c r="K27" s="358" t="s">
        <v>310</v>
      </c>
      <c r="L27" s="344">
        <v>0</v>
      </c>
      <c r="M27" s="367">
        <f>IF(L27="N",0,L27)</f>
        <v>0</v>
      </c>
      <c r="N27" s="358" t="s">
        <v>213</v>
      </c>
      <c r="O27" s="344"/>
      <c r="P27" s="407">
        <v>40</v>
      </c>
      <c r="Q27" s="345" t="s">
        <v>185</v>
      </c>
      <c r="R27" s="238">
        <f>VLOOKUP(Q27,[1]vstupy!$B$3:$C$15,2,FALSE)</f>
        <v>0.25</v>
      </c>
      <c r="S27" s="406"/>
      <c r="T27" s="347"/>
      <c r="U27" s="345" t="s">
        <v>36</v>
      </c>
      <c r="V27" s="238">
        <f>VLOOKUP(U27,[1]vstupy!$B$3:$C$15,2,FALSE)</f>
        <v>0</v>
      </c>
      <c r="W27" s="239"/>
      <c r="X27" s="174" t="s">
        <v>157</v>
      </c>
      <c r="Y27" s="188" t="s">
        <v>152</v>
      </c>
      <c r="Z27" s="185">
        <f>VLOOKUP($X27,vstupy!$B$18:$F$31,MATCH($Y27,vstupy!$B$17:$F$17,0),0)</f>
        <v>0</v>
      </c>
      <c r="AA27" s="121" t="s">
        <v>158</v>
      </c>
      <c r="AB27" s="185">
        <f>VLOOKUP($AA27,[1]vstupy!$B$34:$C$36,2,FALSE)</f>
        <v>0</v>
      </c>
      <c r="AC27" s="185">
        <f t="shared" ref="AC27:AC35" si="294">Z27+AB27</f>
        <v>0</v>
      </c>
      <c r="AD27" s="341" t="s">
        <v>36</v>
      </c>
      <c r="AE27" s="325">
        <f>VLOOKUP(AD27,vstupy!$B$3:$C$15,2,FALSE)</f>
        <v>0</v>
      </c>
      <c r="AF27" s="427" t="str">
        <f>IFERROR(IF(M27=0,"N",O27/L27*J27),0)</f>
        <v>N</v>
      </c>
      <c r="AG27" s="333">
        <f>O27*J27</f>
        <v>0</v>
      </c>
      <c r="AH27" s="395">
        <f t="shared" ref="AH27" si="295">P27*R27*J27</f>
        <v>10</v>
      </c>
      <c r="AI27" s="333">
        <f t="shared" ref="AI27" si="296">IFERROR(AH27*M27,0)</f>
        <v>0</v>
      </c>
      <c r="AJ27" s="422" t="str">
        <f t="shared" si="181"/>
        <v>N</v>
      </c>
      <c r="AK27" s="333">
        <f t="shared" ref="AK27" si="297">S27*J27</f>
        <v>0</v>
      </c>
      <c r="AL27" s="333">
        <f>T27*V27*J27</f>
        <v>0</v>
      </c>
      <c r="AM27" s="334">
        <f t="shared" ref="AM27" si="298">IFERROR(AL27*M27,0)</f>
        <v>0</v>
      </c>
      <c r="AN27" s="333">
        <f t="shared" ref="AN27" si="299">IF(W27&gt;0,IF(AE27&gt;0,($G$5/160)*(W27/60)*AE27*J27,0),IF(AE27&gt;0,($G$5/160)*((AC27+AC28+AC29)/60)*AE27*J27,0))</f>
        <v>0</v>
      </c>
      <c r="AO27" s="394">
        <f>IFERROR(AN27*M27,0)</f>
        <v>0</v>
      </c>
      <c r="AP27" s="315">
        <f t="shared" ref="AP27" si="300">IF($N27="In (zvyšuje náklady)",AF27,0)</f>
        <v>0</v>
      </c>
      <c r="AQ27" s="313">
        <f t="shared" ref="AQ27" si="301">IF($N27="In (zvyšuje náklady)",AG27,0)</f>
        <v>0</v>
      </c>
      <c r="AR27" s="313">
        <f t="shared" ref="AR27" si="302">IF($N27="In (zvyšuje náklady)",AH27,0)</f>
        <v>0</v>
      </c>
      <c r="AS27" s="313">
        <f t="shared" ref="AS27" si="303">IF($N27="In (zvyšuje náklady)",AI27,0)</f>
        <v>0</v>
      </c>
      <c r="AT27" s="313">
        <f t="shared" ref="AT27" si="304">IF($N27="In (zvyšuje náklady)",AJ27,0)</f>
        <v>0</v>
      </c>
      <c r="AU27" s="313">
        <f t="shared" ref="AU27" si="305">IF($N27="In (zvyšuje náklady)",AK27,0)</f>
        <v>0</v>
      </c>
      <c r="AV27" s="313">
        <f t="shared" ref="AV27" si="306">IF($N27="In (zvyšuje náklady)",AL27,0)</f>
        <v>0</v>
      </c>
      <c r="AW27" s="313">
        <f t="shared" ref="AW27" si="307">IF($N27="In (zvyšuje náklady)",AM27,0)</f>
        <v>0</v>
      </c>
      <c r="AX27" s="313">
        <f t="shared" ref="AX27" si="308">IF($N27="In (zvyšuje náklady)",AN27,0)</f>
        <v>0</v>
      </c>
      <c r="AY27" s="313">
        <f t="shared" ref="AY27" si="309">IF($N27="In (zvyšuje náklady)",AO27,0)</f>
        <v>0</v>
      </c>
      <c r="AZ27" s="313" t="str">
        <f t="shared" ref="AZ27" si="310">IF($N27="Out (znižuje náklady)",AF27,"0")</f>
        <v>N</v>
      </c>
      <c r="BA27" s="313">
        <f t="shared" ref="BA27" si="311">IF($N27="Out (znižuje náklady)",AG27,"0")</f>
        <v>0</v>
      </c>
      <c r="BB27" s="313">
        <f t="shared" ref="BB27" si="312">IF($N27="Out (znižuje náklady)",AH27,"0")</f>
        <v>10</v>
      </c>
      <c r="BC27" s="313">
        <f t="shared" ref="BC27" si="313">IF($N27="Out (znižuje náklady)",AI27,"0")</f>
        <v>0</v>
      </c>
      <c r="BD27" s="313" t="str">
        <f t="shared" ref="BD27" si="314">IF($N27="Out (znižuje náklady)",AJ27,"0")</f>
        <v>N</v>
      </c>
      <c r="BE27" s="313">
        <f t="shared" ref="BE27" si="315">IF($N27="Out (znižuje náklady)",AK27,"0")</f>
        <v>0</v>
      </c>
      <c r="BF27" s="313">
        <f t="shared" ref="BF27" si="316">IF($N27="Out (znižuje náklady)",AL27,"0")</f>
        <v>0</v>
      </c>
      <c r="BG27" s="313">
        <f t="shared" ref="BG27" si="317">IF($N27="Out (znižuje náklady)",AM27,"0")</f>
        <v>0</v>
      </c>
      <c r="BH27" s="313">
        <f t="shared" ref="BH27" si="318">IF($N27="Out (znižuje náklady)",AN27,"0")</f>
        <v>0</v>
      </c>
      <c r="BI27" s="324">
        <f t="shared" ref="BI27" si="319">IF($N27="Out (znižuje náklady)",AO27,"0")</f>
        <v>0</v>
      </c>
      <c r="BJ27" s="314">
        <f>IF(F27=vstupy!$B$47,0,1)</f>
        <v>1</v>
      </c>
      <c r="BK27" s="315">
        <f t="shared" ref="BK27" si="320">$BJ27*AP27</f>
        <v>0</v>
      </c>
      <c r="BL27" s="313">
        <f t="shared" ref="BL27" si="321">$BJ27*AQ27</f>
        <v>0</v>
      </c>
      <c r="BM27" s="313">
        <f t="shared" ref="BM27" si="322">$BJ27*AR27</f>
        <v>0</v>
      </c>
      <c r="BN27" s="313">
        <f t="shared" ref="BN27" si="323">$BJ27*AS27</f>
        <v>0</v>
      </c>
      <c r="BO27" s="313">
        <f t="shared" ref="BO27" si="324">$BJ27*AT27</f>
        <v>0</v>
      </c>
      <c r="BP27" s="313">
        <f t="shared" ref="BP27" si="325">$BJ27*AU27</f>
        <v>0</v>
      </c>
      <c r="BQ27" s="313">
        <f t="shared" ref="BQ27" si="326">$BJ27*AV27</f>
        <v>0</v>
      </c>
      <c r="BR27" s="313">
        <f t="shared" ref="BR27" si="327">$BJ27*AW27</f>
        <v>0</v>
      </c>
      <c r="BS27" s="313">
        <f t="shared" ref="BS27" si="328">$BJ27*AX27</f>
        <v>0</v>
      </c>
      <c r="BT27" s="310">
        <f t="shared" ref="BT27" si="329">$BJ27*AY27</f>
        <v>0</v>
      </c>
      <c r="BU27" s="315" t="e">
        <f t="shared" ref="BU27" si="330">$BJ27*AZ27</f>
        <v>#VALUE!</v>
      </c>
      <c r="BV27" s="313">
        <f t="shared" ref="BV27" si="331">$BJ27*BA27</f>
        <v>0</v>
      </c>
      <c r="BW27" s="313">
        <f t="shared" ref="BW27" si="332">$BJ27*BB27</f>
        <v>10</v>
      </c>
      <c r="BX27" s="313">
        <f t="shared" ref="BX27" si="333">$BJ27*BC27</f>
        <v>0</v>
      </c>
      <c r="BY27" s="313" t="e">
        <f t="shared" ref="BY27" si="334">$BJ27*BD27</f>
        <v>#VALUE!</v>
      </c>
      <c r="BZ27" s="313">
        <f t="shared" ref="BZ27" si="335">$BJ27*BE27</f>
        <v>0</v>
      </c>
      <c r="CA27" s="313">
        <f t="shared" ref="CA27" si="336">$BJ27*BF27</f>
        <v>0</v>
      </c>
      <c r="CB27" s="313">
        <f t="shared" ref="CB27" si="337">$BJ27*BG27</f>
        <v>0</v>
      </c>
      <c r="CC27" s="313">
        <f t="shared" ref="CC27" si="338">$BJ27*BH27</f>
        <v>0</v>
      </c>
      <c r="CD27" s="310">
        <f t="shared" ref="CD27" si="339">$BJ27*BI27</f>
        <v>0</v>
      </c>
      <c r="CE27" s="316">
        <f>IF(N27="Nemení sa",1,0)</f>
        <v>0</v>
      </c>
      <c r="CF27" s="315">
        <f>AG27*$CE27</f>
        <v>0</v>
      </c>
      <c r="CG27" s="313">
        <f>AI27*$CE27</f>
        <v>0</v>
      </c>
      <c r="CH27" s="313">
        <f>AK27*$CE27</f>
        <v>0</v>
      </c>
      <c r="CI27" s="313">
        <f>AM27*$CE27</f>
        <v>0</v>
      </c>
      <c r="CJ27" s="310">
        <f>AO27*$CE27</f>
        <v>0</v>
      </c>
      <c r="CK27" s="317">
        <f t="shared" ref="CK27" si="340">SUM(CF27:CJ29)</f>
        <v>0</v>
      </c>
      <c r="CL27" s="318">
        <f>IF(F27=vstupy!B$42,"1",0)</f>
        <v>0</v>
      </c>
      <c r="CM27" s="315">
        <f t="shared" ref="CM27:CV27" si="341">IF($CL27="1",AP27,0)</f>
        <v>0</v>
      </c>
      <c r="CN27" s="313">
        <f t="shared" si="341"/>
        <v>0</v>
      </c>
      <c r="CO27" s="313">
        <f t="shared" si="341"/>
        <v>0</v>
      </c>
      <c r="CP27" s="313">
        <f t="shared" si="341"/>
        <v>0</v>
      </c>
      <c r="CQ27" s="313">
        <f t="shared" si="341"/>
        <v>0</v>
      </c>
      <c r="CR27" s="313">
        <f t="shared" si="341"/>
        <v>0</v>
      </c>
      <c r="CS27" s="313">
        <f t="shared" si="341"/>
        <v>0</v>
      </c>
      <c r="CT27" s="313">
        <f t="shared" si="341"/>
        <v>0</v>
      </c>
      <c r="CU27" s="313">
        <f t="shared" si="341"/>
        <v>0</v>
      </c>
      <c r="CV27" s="310">
        <f t="shared" si="341"/>
        <v>0</v>
      </c>
      <c r="CW27" s="314">
        <f>CP27+CT27+CV27</f>
        <v>0</v>
      </c>
      <c r="CX27" s="314">
        <f t="shared" ref="CX27" si="342">CN27+CR27</f>
        <v>0</v>
      </c>
      <c r="CY27" s="315">
        <f t="shared" ref="CY27:DH27" si="343">IF($CL27="1",AZ27,0)</f>
        <v>0</v>
      </c>
      <c r="CZ27" s="313">
        <f t="shared" si="343"/>
        <v>0</v>
      </c>
      <c r="DA27" s="313">
        <f t="shared" si="343"/>
        <v>0</v>
      </c>
      <c r="DB27" s="313">
        <f t="shared" si="343"/>
        <v>0</v>
      </c>
      <c r="DC27" s="313">
        <f t="shared" si="343"/>
        <v>0</v>
      </c>
      <c r="DD27" s="313">
        <f t="shared" si="343"/>
        <v>0</v>
      </c>
      <c r="DE27" s="313">
        <f t="shared" si="343"/>
        <v>0</v>
      </c>
      <c r="DF27" s="313">
        <f t="shared" si="343"/>
        <v>0</v>
      </c>
      <c r="DG27" s="313">
        <f t="shared" si="343"/>
        <v>0</v>
      </c>
      <c r="DH27" s="310">
        <f t="shared" si="343"/>
        <v>0</v>
      </c>
      <c r="DI27" s="321">
        <f>DB27+DF27+DH27</f>
        <v>0</v>
      </c>
      <c r="DJ27" s="321">
        <f t="shared" ref="DJ27" si="344">CZ27+DD27</f>
        <v>0</v>
      </c>
      <c r="DK27" s="322">
        <f>IF(CE27=0,1,0)</f>
        <v>1</v>
      </c>
      <c r="DL27" s="322">
        <f>IFERROR(IF($AF27="N",AH27+AJ27+AL27+AN27,AF27+AH27+AJ27+AL27+AN27),0)*$DK27</f>
        <v>0</v>
      </c>
      <c r="DM27" s="322">
        <f>(AG27+AI27+AK27+AM27+AO27)*$DK27</f>
        <v>0</v>
      </c>
      <c r="DN27" s="322">
        <f>AS27+AW27+AY27-CW27</f>
        <v>0</v>
      </c>
      <c r="DO27" s="322">
        <f>BC27+BG27+BI27-DI27</f>
        <v>0</v>
      </c>
      <c r="DP27" s="322">
        <f>DN27+DO27</f>
        <v>0</v>
      </c>
      <c r="DQ27" s="323" t="str">
        <f>IF(OR(F27=vstupy!B$40,F27=vstupy!B$41,F27=vstupy!B$42,),"0","1")</f>
        <v>0</v>
      </c>
      <c r="DR27" s="315">
        <f>IF($DQ27="1",AQ27,"0")+CF27</f>
        <v>0</v>
      </c>
      <c r="DS27" s="313">
        <f>IF($DQ27="1",AS27,"0")+CG27</f>
        <v>0</v>
      </c>
      <c r="DT27" s="313">
        <f>IF($DQ27="1",AU27,"0")+CH27</f>
        <v>0</v>
      </c>
      <c r="DU27" s="313">
        <f>IF($DQ27="1",AW27,"0")+CI27</f>
        <v>0</v>
      </c>
      <c r="DV27" s="310">
        <f>IF($DQ27="1",AY27,"0")+CJ27</f>
        <v>0</v>
      </c>
      <c r="DW27" s="311">
        <f t="shared" ref="DW27" si="345">SUM(DR27:DV29)</f>
        <v>0</v>
      </c>
      <c r="DX27" s="315" t="str">
        <f t="shared" ref="DX27" si="346">IF($DQ27="1",BA27,"0")</f>
        <v>0</v>
      </c>
      <c r="DY27" s="313" t="str">
        <f t="shared" ref="DY27" si="347">IF($DQ27="1",BC27,"0")</f>
        <v>0</v>
      </c>
      <c r="DZ27" s="313" t="str">
        <f t="shared" ref="DZ27" si="348">IF($DQ27="1",BE27,"0")</f>
        <v>0</v>
      </c>
      <c r="EA27" s="313" t="str">
        <f>IF($DQ27="1",BG27,"0")</f>
        <v>0</v>
      </c>
      <c r="EB27" s="310" t="str">
        <f>IF($DQ27="1",BI27,"0")</f>
        <v>0</v>
      </c>
      <c r="EC27" s="311">
        <f t="shared" ref="EC27" si="349">SUM(DX27:EB29)</f>
        <v>0</v>
      </c>
      <c r="ED27" s="312">
        <f>EC27+DW27</f>
        <v>0</v>
      </c>
    </row>
    <row r="28" spans="2:134" ht="12.6" customHeight="1" x14ac:dyDescent="0.2">
      <c r="B28" s="365"/>
      <c r="C28" s="364"/>
      <c r="D28" s="344"/>
      <c r="E28" s="344"/>
      <c r="F28" s="359"/>
      <c r="G28" s="361"/>
      <c r="H28" s="302"/>
      <c r="I28" s="302"/>
      <c r="J28" s="305"/>
      <c r="K28" s="359"/>
      <c r="L28" s="344"/>
      <c r="M28" s="367"/>
      <c r="N28" s="359"/>
      <c r="O28" s="344"/>
      <c r="P28" s="407"/>
      <c r="Q28" s="345"/>
      <c r="R28" s="240"/>
      <c r="S28" s="406"/>
      <c r="T28" s="347"/>
      <c r="U28" s="345"/>
      <c r="V28" s="240"/>
      <c r="W28" s="241"/>
      <c r="X28" s="174" t="s">
        <v>157</v>
      </c>
      <c r="Y28" s="188" t="s">
        <v>152</v>
      </c>
      <c r="Z28" s="185">
        <f>VLOOKUP($X28,vstupy!$B$18:$F$31,MATCH($Y28,vstupy!$B$17:$F$17,0),0)</f>
        <v>0</v>
      </c>
      <c r="AA28" s="121" t="s">
        <v>158</v>
      </c>
      <c r="AB28" s="185">
        <f>VLOOKUP($AA28,[1]vstupy!$B$34:$C$36,2,FALSE)</f>
        <v>0</v>
      </c>
      <c r="AC28" s="185">
        <f t="shared" si="294"/>
        <v>0</v>
      </c>
      <c r="AD28" s="342"/>
      <c r="AE28" s="326"/>
      <c r="AF28" s="427"/>
      <c r="AG28" s="330"/>
      <c r="AH28" s="330"/>
      <c r="AI28" s="330"/>
      <c r="AJ28" s="423"/>
      <c r="AK28" s="330"/>
      <c r="AL28" s="330"/>
      <c r="AM28" s="335"/>
      <c r="AN28" s="330"/>
      <c r="AO28" s="336"/>
      <c r="AP28" s="315"/>
      <c r="AQ28" s="313"/>
      <c r="AR28" s="313"/>
      <c r="AS28" s="313"/>
      <c r="AT28" s="313"/>
      <c r="AU28" s="313"/>
      <c r="AV28" s="313"/>
      <c r="AW28" s="313"/>
      <c r="AX28" s="313"/>
      <c r="AY28" s="313"/>
      <c r="AZ28" s="313"/>
      <c r="BA28" s="313"/>
      <c r="BB28" s="313"/>
      <c r="BC28" s="313"/>
      <c r="BD28" s="313"/>
      <c r="BE28" s="313"/>
      <c r="BF28" s="313"/>
      <c r="BG28" s="313"/>
      <c r="BH28" s="313"/>
      <c r="BI28" s="324"/>
      <c r="BJ28" s="314"/>
      <c r="BK28" s="315"/>
      <c r="BL28" s="313"/>
      <c r="BM28" s="313"/>
      <c r="BN28" s="313"/>
      <c r="BO28" s="313"/>
      <c r="BP28" s="313"/>
      <c r="BQ28" s="313"/>
      <c r="BR28" s="313"/>
      <c r="BS28" s="313"/>
      <c r="BT28" s="310"/>
      <c r="BU28" s="315"/>
      <c r="BV28" s="313"/>
      <c r="BW28" s="313"/>
      <c r="BX28" s="313"/>
      <c r="BY28" s="313"/>
      <c r="BZ28" s="313"/>
      <c r="CA28" s="313"/>
      <c r="CB28" s="313"/>
      <c r="CC28" s="313"/>
      <c r="CD28" s="310"/>
      <c r="CE28" s="316"/>
      <c r="CF28" s="315"/>
      <c r="CG28" s="313"/>
      <c r="CH28" s="313"/>
      <c r="CI28" s="313"/>
      <c r="CJ28" s="310"/>
      <c r="CK28" s="317"/>
      <c r="CL28" s="319"/>
      <c r="CM28" s="315"/>
      <c r="CN28" s="313"/>
      <c r="CO28" s="313"/>
      <c r="CP28" s="313"/>
      <c r="CQ28" s="313"/>
      <c r="CR28" s="313"/>
      <c r="CS28" s="313"/>
      <c r="CT28" s="313"/>
      <c r="CU28" s="313"/>
      <c r="CV28" s="310"/>
      <c r="CW28" s="314"/>
      <c r="CX28" s="314"/>
      <c r="CY28" s="315"/>
      <c r="CZ28" s="313"/>
      <c r="DA28" s="313"/>
      <c r="DB28" s="313"/>
      <c r="DC28" s="313"/>
      <c r="DD28" s="313"/>
      <c r="DE28" s="313"/>
      <c r="DF28" s="313"/>
      <c r="DG28" s="313"/>
      <c r="DH28" s="310"/>
      <c r="DI28" s="321"/>
      <c r="DJ28" s="321"/>
      <c r="DK28" s="322"/>
      <c r="DL28" s="322"/>
      <c r="DM28" s="322"/>
      <c r="DN28" s="322"/>
      <c r="DO28" s="322"/>
      <c r="DP28" s="322"/>
      <c r="DQ28" s="323"/>
      <c r="DR28" s="315"/>
      <c r="DS28" s="313"/>
      <c r="DT28" s="313"/>
      <c r="DU28" s="313"/>
      <c r="DV28" s="310"/>
      <c r="DW28" s="311"/>
      <c r="DX28" s="315"/>
      <c r="DY28" s="313"/>
      <c r="DZ28" s="313"/>
      <c r="EA28" s="313"/>
      <c r="EB28" s="310"/>
      <c r="EC28" s="311"/>
      <c r="ED28" s="312"/>
    </row>
    <row r="29" spans="2:134" ht="12.6" customHeight="1" x14ac:dyDescent="0.2">
      <c r="B29" s="365"/>
      <c r="C29" s="364"/>
      <c r="D29" s="344"/>
      <c r="E29" s="344"/>
      <c r="F29" s="360"/>
      <c r="G29" s="361"/>
      <c r="H29" s="303"/>
      <c r="I29" s="303"/>
      <c r="J29" s="306"/>
      <c r="K29" s="360"/>
      <c r="L29" s="344"/>
      <c r="M29" s="367"/>
      <c r="N29" s="360"/>
      <c r="O29" s="344"/>
      <c r="P29" s="407"/>
      <c r="Q29" s="345"/>
      <c r="R29" s="242"/>
      <c r="S29" s="406"/>
      <c r="T29" s="347"/>
      <c r="U29" s="345"/>
      <c r="V29" s="242"/>
      <c r="W29" s="243"/>
      <c r="X29" s="174" t="s">
        <v>157</v>
      </c>
      <c r="Y29" s="188" t="s">
        <v>152</v>
      </c>
      <c r="Z29" s="185">
        <f>VLOOKUP($X29,vstupy!$B$18:$F$31,MATCH($Y29,vstupy!$B$17:$F$17,0),0)</f>
        <v>0</v>
      </c>
      <c r="AA29" s="121" t="s">
        <v>158</v>
      </c>
      <c r="AB29" s="185">
        <f>VLOOKUP($AA29,[1]vstupy!$B$34:$C$36,2,FALSE)</f>
        <v>0</v>
      </c>
      <c r="AC29" s="185">
        <f t="shared" si="294"/>
        <v>0</v>
      </c>
      <c r="AD29" s="343"/>
      <c r="AE29" s="327"/>
      <c r="AF29" s="427"/>
      <c r="AG29" s="330"/>
      <c r="AH29" s="330"/>
      <c r="AI29" s="330"/>
      <c r="AJ29" s="395"/>
      <c r="AK29" s="330"/>
      <c r="AL29" s="330"/>
      <c r="AM29" s="333"/>
      <c r="AN29" s="330"/>
      <c r="AO29" s="336"/>
      <c r="AP29" s="315"/>
      <c r="AQ29" s="313"/>
      <c r="AR29" s="313"/>
      <c r="AS29" s="313"/>
      <c r="AT29" s="313"/>
      <c r="AU29" s="313"/>
      <c r="AV29" s="313"/>
      <c r="AW29" s="313"/>
      <c r="AX29" s="313"/>
      <c r="AY29" s="313"/>
      <c r="AZ29" s="313"/>
      <c r="BA29" s="313"/>
      <c r="BB29" s="313"/>
      <c r="BC29" s="313"/>
      <c r="BD29" s="313"/>
      <c r="BE29" s="313"/>
      <c r="BF29" s="313"/>
      <c r="BG29" s="313"/>
      <c r="BH29" s="313"/>
      <c r="BI29" s="324"/>
      <c r="BJ29" s="314"/>
      <c r="BK29" s="315"/>
      <c r="BL29" s="313"/>
      <c r="BM29" s="313"/>
      <c r="BN29" s="313"/>
      <c r="BO29" s="313"/>
      <c r="BP29" s="313"/>
      <c r="BQ29" s="313"/>
      <c r="BR29" s="313"/>
      <c r="BS29" s="313"/>
      <c r="BT29" s="310"/>
      <c r="BU29" s="315"/>
      <c r="BV29" s="313"/>
      <c r="BW29" s="313"/>
      <c r="BX29" s="313"/>
      <c r="BY29" s="313"/>
      <c r="BZ29" s="313"/>
      <c r="CA29" s="313"/>
      <c r="CB29" s="313"/>
      <c r="CC29" s="313"/>
      <c r="CD29" s="310"/>
      <c r="CE29" s="316"/>
      <c r="CF29" s="315"/>
      <c r="CG29" s="313"/>
      <c r="CH29" s="313"/>
      <c r="CI29" s="313"/>
      <c r="CJ29" s="310"/>
      <c r="CK29" s="317"/>
      <c r="CL29" s="320"/>
      <c r="CM29" s="315"/>
      <c r="CN29" s="313"/>
      <c r="CO29" s="313"/>
      <c r="CP29" s="313"/>
      <c r="CQ29" s="313"/>
      <c r="CR29" s="313"/>
      <c r="CS29" s="313"/>
      <c r="CT29" s="313"/>
      <c r="CU29" s="313"/>
      <c r="CV29" s="310"/>
      <c r="CW29" s="314"/>
      <c r="CX29" s="314"/>
      <c r="CY29" s="315"/>
      <c r="CZ29" s="313"/>
      <c r="DA29" s="313"/>
      <c r="DB29" s="313"/>
      <c r="DC29" s="313"/>
      <c r="DD29" s="313"/>
      <c r="DE29" s="313"/>
      <c r="DF29" s="313"/>
      <c r="DG29" s="313"/>
      <c r="DH29" s="310"/>
      <c r="DI29" s="321"/>
      <c r="DJ29" s="321"/>
      <c r="DK29" s="322"/>
      <c r="DL29" s="322"/>
      <c r="DM29" s="322"/>
      <c r="DN29" s="322"/>
      <c r="DO29" s="322"/>
      <c r="DP29" s="322"/>
      <c r="DQ29" s="323"/>
      <c r="DR29" s="315"/>
      <c r="DS29" s="313"/>
      <c r="DT29" s="313"/>
      <c r="DU29" s="313"/>
      <c r="DV29" s="310"/>
      <c r="DW29" s="311"/>
      <c r="DX29" s="315"/>
      <c r="DY29" s="313"/>
      <c r="DZ29" s="313"/>
      <c r="EA29" s="313"/>
      <c r="EB29" s="310"/>
      <c r="EC29" s="311"/>
      <c r="ED29" s="312"/>
    </row>
    <row r="30" spans="2:134" ht="12.6" customHeight="1" x14ac:dyDescent="0.2">
      <c r="B30" s="366">
        <v>8</v>
      </c>
      <c r="C30" s="363" t="s">
        <v>311</v>
      </c>
      <c r="D30" s="348" t="s">
        <v>330</v>
      </c>
      <c r="E30" s="348" t="s">
        <v>312</v>
      </c>
      <c r="F30" s="355" t="s">
        <v>208</v>
      </c>
      <c r="G30" s="362">
        <v>46388</v>
      </c>
      <c r="H30" s="307"/>
      <c r="I30" s="301" t="str">
        <f t="shared" ref="I30" si="350">IF($F30="3e)  Skoršia transpozícia  - zavedenie transpozície pred termínom ktorý určuje smernica EÚ. ",$H30,"NA")</f>
        <v>NA</v>
      </c>
      <c r="J30" s="304">
        <f>IF(I30&gt;12,1,I30/12)</f>
        <v>1</v>
      </c>
      <c r="K30" s="355" t="s">
        <v>465</v>
      </c>
      <c r="L30" s="348">
        <v>1</v>
      </c>
      <c r="M30" s="354">
        <f>IF(L30="N",0,L30)</f>
        <v>1</v>
      </c>
      <c r="N30" s="355" t="s">
        <v>211</v>
      </c>
      <c r="O30" s="348"/>
      <c r="P30" s="408">
        <v>1700</v>
      </c>
      <c r="Q30" s="349" t="s">
        <v>185</v>
      </c>
      <c r="R30" s="287">
        <f>VLOOKUP(Q30,[1]vstupy!$B$3:$C$15,2,FALSE)</f>
        <v>0.25</v>
      </c>
      <c r="S30" s="405"/>
      <c r="T30" s="351"/>
      <c r="U30" s="349" t="s">
        <v>36</v>
      </c>
      <c r="V30" s="287">
        <f>VLOOKUP(U30,[1]vstupy!$B$3:$C$15,2,FALSE)</f>
        <v>0</v>
      </c>
      <c r="W30" s="288"/>
      <c r="X30" s="283" t="s">
        <v>157</v>
      </c>
      <c r="Y30" s="284" t="s">
        <v>152</v>
      </c>
      <c r="Z30" s="285">
        <f>VLOOKUP($X30,vstupy!$B$18:$F$31,MATCH($Y30,vstupy!$B$17:$F$17,0),0)</f>
        <v>0</v>
      </c>
      <c r="AA30" s="286" t="s">
        <v>158</v>
      </c>
      <c r="AB30" s="285">
        <f>VLOOKUP($AA30,[1]vstupy!$B$34:$C$36,2,FALSE)</f>
        <v>0</v>
      </c>
      <c r="AC30" s="285">
        <f t="shared" si="294"/>
        <v>0</v>
      </c>
      <c r="AD30" s="338" t="s">
        <v>36</v>
      </c>
      <c r="AE30" s="325">
        <f>VLOOKUP(AD30,vstupy!$B$3:$C$15,2,FALSE)</f>
        <v>0</v>
      </c>
      <c r="AF30" s="427">
        <f>IFERROR(IF(M30=0,"N",O30/L30*J30),0)</f>
        <v>0</v>
      </c>
      <c r="AG30" s="333">
        <f>O30*J30</f>
        <v>0</v>
      </c>
      <c r="AH30" s="395">
        <f t="shared" ref="AH30" si="351">P30*R30*J30</f>
        <v>425</v>
      </c>
      <c r="AI30" s="333">
        <f t="shared" ref="AI30" si="352">IFERROR(AH30*M30,0)</f>
        <v>425</v>
      </c>
      <c r="AJ30" s="395">
        <f t="shared" si="181"/>
        <v>0</v>
      </c>
      <c r="AK30" s="333">
        <f t="shared" ref="AK30" si="353">S30*J30</f>
        <v>0</v>
      </c>
      <c r="AL30" s="333">
        <f>T30*V30*J30</f>
        <v>0</v>
      </c>
      <c r="AM30" s="334">
        <f t="shared" ref="AM30" si="354">IFERROR(AL30*M30,0)</f>
        <v>0</v>
      </c>
      <c r="AN30" s="333">
        <f t="shared" ref="AN30" si="355">IF(W30&gt;0,IF(AE30&gt;0,($G$5/160)*(W30/60)*AE30*J30,0),IF(AE30&gt;0,($G$5/160)*((AC30+AC31+AC32)/60)*AE30*J30,0))</f>
        <v>0</v>
      </c>
      <c r="AO30" s="394">
        <f>IFERROR(AN30*M30,0)</f>
        <v>0</v>
      </c>
      <c r="AP30" s="315">
        <f t="shared" ref="AP30" si="356">IF($N30="In (zvyšuje náklady)",AF30,0)</f>
        <v>0</v>
      </c>
      <c r="AQ30" s="313">
        <f t="shared" ref="AQ30" si="357">IF($N30="In (zvyšuje náklady)",AG30,0)</f>
        <v>0</v>
      </c>
      <c r="AR30" s="313">
        <f t="shared" ref="AR30" si="358">IF($N30="In (zvyšuje náklady)",AH30,0)</f>
        <v>425</v>
      </c>
      <c r="AS30" s="313">
        <f t="shared" ref="AS30" si="359">IF($N30="In (zvyšuje náklady)",AI30,0)</f>
        <v>425</v>
      </c>
      <c r="AT30" s="313">
        <f t="shared" ref="AT30" si="360">IF($N30="In (zvyšuje náklady)",AJ30,0)</f>
        <v>0</v>
      </c>
      <c r="AU30" s="313">
        <f t="shared" ref="AU30" si="361">IF($N30="In (zvyšuje náklady)",AK30,0)</f>
        <v>0</v>
      </c>
      <c r="AV30" s="313">
        <f t="shared" ref="AV30" si="362">IF($N30="In (zvyšuje náklady)",AL30,0)</f>
        <v>0</v>
      </c>
      <c r="AW30" s="313">
        <f t="shared" ref="AW30" si="363">IF($N30="In (zvyšuje náklady)",AM30,0)</f>
        <v>0</v>
      </c>
      <c r="AX30" s="313">
        <f t="shared" ref="AX30" si="364">IF($N30="In (zvyšuje náklady)",AN30,0)</f>
        <v>0</v>
      </c>
      <c r="AY30" s="313">
        <f t="shared" ref="AY30" si="365">IF($N30="In (zvyšuje náklady)",AO30,0)</f>
        <v>0</v>
      </c>
      <c r="AZ30" s="313" t="str">
        <f t="shared" ref="AZ30" si="366">IF($N30="Out (znižuje náklady)",AF30,"0")</f>
        <v>0</v>
      </c>
      <c r="BA30" s="313" t="str">
        <f t="shared" ref="BA30" si="367">IF($N30="Out (znižuje náklady)",AG30,"0")</f>
        <v>0</v>
      </c>
      <c r="BB30" s="313" t="str">
        <f t="shared" ref="BB30" si="368">IF($N30="Out (znižuje náklady)",AH30,"0")</f>
        <v>0</v>
      </c>
      <c r="BC30" s="313" t="str">
        <f t="shared" ref="BC30" si="369">IF($N30="Out (znižuje náklady)",AI30,"0")</f>
        <v>0</v>
      </c>
      <c r="BD30" s="313" t="str">
        <f t="shared" ref="BD30" si="370">IF($N30="Out (znižuje náklady)",AJ30,"0")</f>
        <v>0</v>
      </c>
      <c r="BE30" s="313" t="str">
        <f t="shared" ref="BE30" si="371">IF($N30="Out (znižuje náklady)",AK30,"0")</f>
        <v>0</v>
      </c>
      <c r="BF30" s="313" t="str">
        <f t="shared" ref="BF30" si="372">IF($N30="Out (znižuje náklady)",AL30,"0")</f>
        <v>0</v>
      </c>
      <c r="BG30" s="313" t="str">
        <f t="shared" ref="BG30" si="373">IF($N30="Out (znižuje náklady)",AM30,"0")</f>
        <v>0</v>
      </c>
      <c r="BH30" s="313" t="str">
        <f t="shared" ref="BH30" si="374">IF($N30="Out (znižuje náklady)",AN30,"0")</f>
        <v>0</v>
      </c>
      <c r="BI30" s="324" t="str">
        <f t="shared" ref="BI30" si="375">IF($N30="Out (znižuje náklady)",AO30,"0")</f>
        <v>0</v>
      </c>
      <c r="BJ30" s="314">
        <f>IF(F30=vstupy!$B$47,0,1)</f>
        <v>1</v>
      </c>
      <c r="BK30" s="315">
        <f t="shared" ref="BK30" si="376">$BJ30*AP30</f>
        <v>0</v>
      </c>
      <c r="BL30" s="313">
        <f t="shared" ref="BL30" si="377">$BJ30*AQ30</f>
        <v>0</v>
      </c>
      <c r="BM30" s="313">
        <f t="shared" ref="BM30" si="378">$BJ30*AR30</f>
        <v>425</v>
      </c>
      <c r="BN30" s="313">
        <f t="shared" ref="BN30" si="379">$BJ30*AS30</f>
        <v>425</v>
      </c>
      <c r="BO30" s="313">
        <f t="shared" ref="BO30" si="380">$BJ30*AT30</f>
        <v>0</v>
      </c>
      <c r="BP30" s="313">
        <f t="shared" ref="BP30" si="381">$BJ30*AU30</f>
        <v>0</v>
      </c>
      <c r="BQ30" s="313">
        <f t="shared" ref="BQ30" si="382">$BJ30*AV30</f>
        <v>0</v>
      </c>
      <c r="BR30" s="313">
        <f t="shared" ref="BR30" si="383">$BJ30*AW30</f>
        <v>0</v>
      </c>
      <c r="BS30" s="313">
        <f t="shared" ref="BS30" si="384">$BJ30*AX30</f>
        <v>0</v>
      </c>
      <c r="BT30" s="310">
        <f t="shared" ref="BT30" si="385">$BJ30*AY30</f>
        <v>0</v>
      </c>
      <c r="BU30" s="315">
        <f t="shared" ref="BU30" si="386">$BJ30*AZ30</f>
        <v>0</v>
      </c>
      <c r="BV30" s="313">
        <f t="shared" ref="BV30" si="387">$BJ30*BA30</f>
        <v>0</v>
      </c>
      <c r="BW30" s="313">
        <f t="shared" ref="BW30" si="388">$BJ30*BB30</f>
        <v>0</v>
      </c>
      <c r="BX30" s="313">
        <f t="shared" ref="BX30" si="389">$BJ30*BC30</f>
        <v>0</v>
      </c>
      <c r="BY30" s="313">
        <f t="shared" ref="BY30" si="390">$BJ30*BD30</f>
        <v>0</v>
      </c>
      <c r="BZ30" s="313">
        <f t="shared" ref="BZ30" si="391">$BJ30*BE30</f>
        <v>0</v>
      </c>
      <c r="CA30" s="313">
        <f t="shared" ref="CA30" si="392">$BJ30*BF30</f>
        <v>0</v>
      </c>
      <c r="CB30" s="313">
        <f t="shared" ref="CB30" si="393">$BJ30*BG30</f>
        <v>0</v>
      </c>
      <c r="CC30" s="313">
        <f t="shared" ref="CC30" si="394">$BJ30*BH30</f>
        <v>0</v>
      </c>
      <c r="CD30" s="310">
        <f t="shared" ref="CD30" si="395">$BJ30*BI30</f>
        <v>0</v>
      </c>
      <c r="CE30" s="316">
        <f>IF(N30="Nemení sa",1,0)</f>
        <v>0</v>
      </c>
      <c r="CF30" s="315">
        <f>AG30*$CE30</f>
        <v>0</v>
      </c>
      <c r="CG30" s="313">
        <f>AI30*$CE30</f>
        <v>0</v>
      </c>
      <c r="CH30" s="313">
        <f>AK30*$CE30</f>
        <v>0</v>
      </c>
      <c r="CI30" s="313">
        <f>AM30*$CE30</f>
        <v>0</v>
      </c>
      <c r="CJ30" s="310">
        <f>AO30*$CE30</f>
        <v>0</v>
      </c>
      <c r="CK30" s="317">
        <f t="shared" ref="CK30" si="396">SUM(CF30:CJ32)</f>
        <v>0</v>
      </c>
      <c r="CL30" s="318">
        <f>IF(F30=vstupy!B$42,"1",0)</f>
        <v>0</v>
      </c>
      <c r="CM30" s="315">
        <f t="shared" ref="CM30:CV30" si="397">IF($CL30="1",AP30,0)</f>
        <v>0</v>
      </c>
      <c r="CN30" s="313">
        <f t="shared" si="397"/>
        <v>0</v>
      </c>
      <c r="CO30" s="313">
        <f t="shared" si="397"/>
        <v>0</v>
      </c>
      <c r="CP30" s="313">
        <f t="shared" si="397"/>
        <v>0</v>
      </c>
      <c r="CQ30" s="313">
        <f t="shared" si="397"/>
        <v>0</v>
      </c>
      <c r="CR30" s="313">
        <f t="shared" si="397"/>
        <v>0</v>
      </c>
      <c r="CS30" s="313">
        <f t="shared" si="397"/>
        <v>0</v>
      </c>
      <c r="CT30" s="313">
        <f t="shared" si="397"/>
        <v>0</v>
      </c>
      <c r="CU30" s="313">
        <f t="shared" si="397"/>
        <v>0</v>
      </c>
      <c r="CV30" s="310">
        <f t="shared" si="397"/>
        <v>0</v>
      </c>
      <c r="CW30" s="314">
        <f>CP30+CT30+CV30</f>
        <v>0</v>
      </c>
      <c r="CX30" s="314">
        <f t="shared" ref="CX30" si="398">CN30+CR30</f>
        <v>0</v>
      </c>
      <c r="CY30" s="315">
        <f t="shared" ref="CY30:DH30" si="399">IF($CL30="1",AZ30,0)</f>
        <v>0</v>
      </c>
      <c r="CZ30" s="313">
        <f t="shared" si="399"/>
        <v>0</v>
      </c>
      <c r="DA30" s="313">
        <f t="shared" si="399"/>
        <v>0</v>
      </c>
      <c r="DB30" s="313">
        <f t="shared" si="399"/>
        <v>0</v>
      </c>
      <c r="DC30" s="313">
        <f t="shared" si="399"/>
        <v>0</v>
      </c>
      <c r="DD30" s="313">
        <f t="shared" si="399"/>
        <v>0</v>
      </c>
      <c r="DE30" s="313">
        <f t="shared" si="399"/>
        <v>0</v>
      </c>
      <c r="DF30" s="313">
        <f t="shared" si="399"/>
        <v>0</v>
      </c>
      <c r="DG30" s="313">
        <f t="shared" si="399"/>
        <v>0</v>
      </c>
      <c r="DH30" s="310">
        <f t="shared" si="399"/>
        <v>0</v>
      </c>
      <c r="DI30" s="321">
        <f>DB30+DF30+DH30</f>
        <v>0</v>
      </c>
      <c r="DJ30" s="321">
        <f t="shared" ref="DJ30" si="400">CZ30+DD30</f>
        <v>0</v>
      </c>
      <c r="DK30" s="322">
        <f>IF(CE30=0,1,0)</f>
        <v>1</v>
      </c>
      <c r="DL30" s="322">
        <f>IFERROR(IF($AF30="N",AH30+AJ30+AL30+AN30,AF30+AH30+AJ30+AL30+AN30),0)*$DK30</f>
        <v>425</v>
      </c>
      <c r="DM30" s="322">
        <f>(AG30+AI30+AK30+AM30+AO30)*$DK30</f>
        <v>425</v>
      </c>
      <c r="DN30" s="322">
        <f>AS30+AW30+AY30-CW30</f>
        <v>425</v>
      </c>
      <c r="DO30" s="322">
        <f>BC30+BG30+BI30-DI30</f>
        <v>0</v>
      </c>
      <c r="DP30" s="322">
        <f>DN30+DO30</f>
        <v>425</v>
      </c>
      <c r="DQ30" s="323" t="str">
        <f>IF(OR(F30=vstupy!B$40,F30=vstupy!B$41,F30=vstupy!B$42,),"0","1")</f>
        <v>0</v>
      </c>
      <c r="DR30" s="315">
        <f>IF($DQ30="1",AQ30,"0")+CF30</f>
        <v>0</v>
      </c>
      <c r="DS30" s="313">
        <f>IF($DQ30="1",AS30,"0")+CG30</f>
        <v>0</v>
      </c>
      <c r="DT30" s="313">
        <f>IF($DQ30="1",AU30,"0")+CH30</f>
        <v>0</v>
      </c>
      <c r="DU30" s="313">
        <f>IF($DQ30="1",AW30,"0")+CI30</f>
        <v>0</v>
      </c>
      <c r="DV30" s="310">
        <f>IF($DQ30="1",AY30,"0")+CJ30</f>
        <v>0</v>
      </c>
      <c r="DW30" s="311">
        <f t="shared" ref="DW30" si="401">SUM(DR30:DV32)</f>
        <v>0</v>
      </c>
      <c r="DX30" s="315" t="str">
        <f t="shared" ref="DX30" si="402">IF($DQ30="1",BA30,"0")</f>
        <v>0</v>
      </c>
      <c r="DY30" s="313" t="str">
        <f t="shared" ref="DY30" si="403">IF($DQ30="1",BC30,"0")</f>
        <v>0</v>
      </c>
      <c r="DZ30" s="313" t="str">
        <f t="shared" ref="DZ30" si="404">IF($DQ30="1",BE30,"0")</f>
        <v>0</v>
      </c>
      <c r="EA30" s="313" t="str">
        <f>IF($DQ30="1",BG30,"0")</f>
        <v>0</v>
      </c>
      <c r="EB30" s="310" t="str">
        <f>IF($DQ30="1",BI30,"0")</f>
        <v>0</v>
      </c>
      <c r="EC30" s="311">
        <f t="shared" ref="EC30" si="405">SUM(DX30:EB32)</f>
        <v>0</v>
      </c>
      <c r="ED30" s="312">
        <f>EC30+DW30</f>
        <v>0</v>
      </c>
    </row>
    <row r="31" spans="2:134" ht="12.6" customHeight="1" x14ac:dyDescent="0.2">
      <c r="B31" s="366"/>
      <c r="C31" s="363"/>
      <c r="D31" s="348"/>
      <c r="E31" s="348"/>
      <c r="F31" s="356"/>
      <c r="G31" s="362"/>
      <c r="H31" s="308"/>
      <c r="I31" s="302"/>
      <c r="J31" s="305"/>
      <c r="K31" s="356"/>
      <c r="L31" s="348"/>
      <c r="M31" s="354"/>
      <c r="N31" s="356"/>
      <c r="O31" s="348"/>
      <c r="P31" s="408"/>
      <c r="Q31" s="349"/>
      <c r="R31" s="289"/>
      <c r="S31" s="405"/>
      <c r="T31" s="351"/>
      <c r="U31" s="349"/>
      <c r="V31" s="289"/>
      <c r="W31" s="290"/>
      <c r="X31" s="283" t="s">
        <v>157</v>
      </c>
      <c r="Y31" s="284" t="s">
        <v>152</v>
      </c>
      <c r="Z31" s="285">
        <f>VLOOKUP($X31,vstupy!$B$18:$F$31,MATCH($Y31,vstupy!$B$17:$F$17,0),0)</f>
        <v>0</v>
      </c>
      <c r="AA31" s="286" t="s">
        <v>158</v>
      </c>
      <c r="AB31" s="285">
        <f>VLOOKUP($AA31,[1]vstupy!$B$34:$C$36,2,FALSE)</f>
        <v>0</v>
      </c>
      <c r="AC31" s="285">
        <f t="shared" si="294"/>
        <v>0</v>
      </c>
      <c r="AD31" s="339"/>
      <c r="AE31" s="326"/>
      <c r="AF31" s="427"/>
      <c r="AG31" s="330"/>
      <c r="AH31" s="330"/>
      <c r="AI31" s="330"/>
      <c r="AJ31" s="330"/>
      <c r="AK31" s="330"/>
      <c r="AL31" s="330"/>
      <c r="AM31" s="335"/>
      <c r="AN31" s="330"/>
      <c r="AO31" s="336"/>
      <c r="AP31" s="315"/>
      <c r="AQ31" s="313"/>
      <c r="AR31" s="313"/>
      <c r="AS31" s="313"/>
      <c r="AT31" s="313"/>
      <c r="AU31" s="313"/>
      <c r="AV31" s="313"/>
      <c r="AW31" s="313"/>
      <c r="AX31" s="313"/>
      <c r="AY31" s="313"/>
      <c r="AZ31" s="313"/>
      <c r="BA31" s="313"/>
      <c r="BB31" s="313"/>
      <c r="BC31" s="313"/>
      <c r="BD31" s="313"/>
      <c r="BE31" s="313"/>
      <c r="BF31" s="313"/>
      <c r="BG31" s="313"/>
      <c r="BH31" s="313"/>
      <c r="BI31" s="324"/>
      <c r="BJ31" s="314"/>
      <c r="BK31" s="315"/>
      <c r="BL31" s="313"/>
      <c r="BM31" s="313"/>
      <c r="BN31" s="313"/>
      <c r="BO31" s="313"/>
      <c r="BP31" s="313"/>
      <c r="BQ31" s="313"/>
      <c r="BR31" s="313"/>
      <c r="BS31" s="313"/>
      <c r="BT31" s="310"/>
      <c r="BU31" s="315"/>
      <c r="BV31" s="313"/>
      <c r="BW31" s="313"/>
      <c r="BX31" s="313"/>
      <c r="BY31" s="313"/>
      <c r="BZ31" s="313"/>
      <c r="CA31" s="313"/>
      <c r="CB31" s="313"/>
      <c r="CC31" s="313"/>
      <c r="CD31" s="310"/>
      <c r="CE31" s="316"/>
      <c r="CF31" s="315"/>
      <c r="CG31" s="313"/>
      <c r="CH31" s="313"/>
      <c r="CI31" s="313"/>
      <c r="CJ31" s="310"/>
      <c r="CK31" s="317"/>
      <c r="CL31" s="319"/>
      <c r="CM31" s="315"/>
      <c r="CN31" s="313"/>
      <c r="CO31" s="313"/>
      <c r="CP31" s="313"/>
      <c r="CQ31" s="313"/>
      <c r="CR31" s="313"/>
      <c r="CS31" s="313"/>
      <c r="CT31" s="313"/>
      <c r="CU31" s="313"/>
      <c r="CV31" s="310"/>
      <c r="CW31" s="314"/>
      <c r="CX31" s="314"/>
      <c r="CY31" s="315"/>
      <c r="CZ31" s="313"/>
      <c r="DA31" s="313"/>
      <c r="DB31" s="313"/>
      <c r="DC31" s="313"/>
      <c r="DD31" s="313"/>
      <c r="DE31" s="313"/>
      <c r="DF31" s="313"/>
      <c r="DG31" s="313"/>
      <c r="DH31" s="310"/>
      <c r="DI31" s="321"/>
      <c r="DJ31" s="321"/>
      <c r="DK31" s="322"/>
      <c r="DL31" s="322"/>
      <c r="DM31" s="322"/>
      <c r="DN31" s="322"/>
      <c r="DO31" s="322"/>
      <c r="DP31" s="322"/>
      <c r="DQ31" s="323"/>
      <c r="DR31" s="315"/>
      <c r="DS31" s="313"/>
      <c r="DT31" s="313"/>
      <c r="DU31" s="313"/>
      <c r="DV31" s="310"/>
      <c r="DW31" s="311"/>
      <c r="DX31" s="315"/>
      <c r="DY31" s="313"/>
      <c r="DZ31" s="313"/>
      <c r="EA31" s="313"/>
      <c r="EB31" s="310"/>
      <c r="EC31" s="311"/>
      <c r="ED31" s="312"/>
    </row>
    <row r="32" spans="2:134" ht="12.6" customHeight="1" x14ac:dyDescent="0.2">
      <c r="B32" s="366"/>
      <c r="C32" s="363"/>
      <c r="D32" s="348"/>
      <c r="E32" s="348"/>
      <c r="F32" s="357"/>
      <c r="G32" s="362"/>
      <c r="H32" s="309"/>
      <c r="I32" s="303"/>
      <c r="J32" s="306"/>
      <c r="K32" s="357"/>
      <c r="L32" s="348"/>
      <c r="M32" s="354"/>
      <c r="N32" s="357"/>
      <c r="O32" s="348"/>
      <c r="P32" s="408"/>
      <c r="Q32" s="349"/>
      <c r="R32" s="291"/>
      <c r="S32" s="405"/>
      <c r="T32" s="351"/>
      <c r="U32" s="349"/>
      <c r="V32" s="291"/>
      <c r="W32" s="292"/>
      <c r="X32" s="283" t="s">
        <v>157</v>
      </c>
      <c r="Y32" s="284" t="s">
        <v>152</v>
      </c>
      <c r="Z32" s="285">
        <f>VLOOKUP($X32,vstupy!$B$18:$F$31,MATCH($Y32,vstupy!$B$17:$F$17,0),0)</f>
        <v>0</v>
      </c>
      <c r="AA32" s="286" t="s">
        <v>158</v>
      </c>
      <c r="AB32" s="285">
        <f>VLOOKUP($AA32,[1]vstupy!$B$34:$C$36,2,FALSE)</f>
        <v>0</v>
      </c>
      <c r="AC32" s="285">
        <f t="shared" si="294"/>
        <v>0</v>
      </c>
      <c r="AD32" s="340"/>
      <c r="AE32" s="327"/>
      <c r="AF32" s="427"/>
      <c r="AG32" s="330"/>
      <c r="AH32" s="330"/>
      <c r="AI32" s="330"/>
      <c r="AJ32" s="330"/>
      <c r="AK32" s="330"/>
      <c r="AL32" s="330"/>
      <c r="AM32" s="333"/>
      <c r="AN32" s="330"/>
      <c r="AO32" s="336"/>
      <c r="AP32" s="315"/>
      <c r="AQ32" s="313"/>
      <c r="AR32" s="313"/>
      <c r="AS32" s="313"/>
      <c r="AT32" s="313"/>
      <c r="AU32" s="313"/>
      <c r="AV32" s="313"/>
      <c r="AW32" s="313"/>
      <c r="AX32" s="313"/>
      <c r="AY32" s="313"/>
      <c r="AZ32" s="313"/>
      <c r="BA32" s="313"/>
      <c r="BB32" s="313"/>
      <c r="BC32" s="313"/>
      <c r="BD32" s="313"/>
      <c r="BE32" s="313"/>
      <c r="BF32" s="313"/>
      <c r="BG32" s="313"/>
      <c r="BH32" s="313"/>
      <c r="BI32" s="324"/>
      <c r="BJ32" s="314"/>
      <c r="BK32" s="315"/>
      <c r="BL32" s="313"/>
      <c r="BM32" s="313"/>
      <c r="BN32" s="313"/>
      <c r="BO32" s="313"/>
      <c r="BP32" s="313"/>
      <c r="BQ32" s="313"/>
      <c r="BR32" s="313"/>
      <c r="BS32" s="313"/>
      <c r="BT32" s="310"/>
      <c r="BU32" s="315"/>
      <c r="BV32" s="313"/>
      <c r="BW32" s="313"/>
      <c r="BX32" s="313"/>
      <c r="BY32" s="313"/>
      <c r="BZ32" s="313"/>
      <c r="CA32" s="313"/>
      <c r="CB32" s="313"/>
      <c r="CC32" s="313"/>
      <c r="CD32" s="310"/>
      <c r="CE32" s="316"/>
      <c r="CF32" s="315"/>
      <c r="CG32" s="313"/>
      <c r="CH32" s="313"/>
      <c r="CI32" s="313"/>
      <c r="CJ32" s="310"/>
      <c r="CK32" s="317"/>
      <c r="CL32" s="320"/>
      <c r="CM32" s="315"/>
      <c r="CN32" s="313"/>
      <c r="CO32" s="313"/>
      <c r="CP32" s="313"/>
      <c r="CQ32" s="313"/>
      <c r="CR32" s="313"/>
      <c r="CS32" s="313"/>
      <c r="CT32" s="313"/>
      <c r="CU32" s="313"/>
      <c r="CV32" s="310"/>
      <c r="CW32" s="314"/>
      <c r="CX32" s="314"/>
      <c r="CY32" s="315"/>
      <c r="CZ32" s="313"/>
      <c r="DA32" s="313"/>
      <c r="DB32" s="313"/>
      <c r="DC32" s="313"/>
      <c r="DD32" s="313"/>
      <c r="DE32" s="313"/>
      <c r="DF32" s="313"/>
      <c r="DG32" s="313"/>
      <c r="DH32" s="310"/>
      <c r="DI32" s="321"/>
      <c r="DJ32" s="321"/>
      <c r="DK32" s="322"/>
      <c r="DL32" s="322"/>
      <c r="DM32" s="322"/>
      <c r="DN32" s="322"/>
      <c r="DO32" s="322"/>
      <c r="DP32" s="322"/>
      <c r="DQ32" s="323"/>
      <c r="DR32" s="315"/>
      <c r="DS32" s="313"/>
      <c r="DT32" s="313"/>
      <c r="DU32" s="313"/>
      <c r="DV32" s="310"/>
      <c r="DW32" s="311"/>
      <c r="DX32" s="315"/>
      <c r="DY32" s="313"/>
      <c r="DZ32" s="313"/>
      <c r="EA32" s="313"/>
      <c r="EB32" s="310"/>
      <c r="EC32" s="311"/>
      <c r="ED32" s="312"/>
    </row>
    <row r="33" spans="1:134" ht="12.6" customHeight="1" x14ac:dyDescent="0.2">
      <c r="A33" s="16"/>
      <c r="B33" s="365">
        <f>B30+1</f>
        <v>9</v>
      </c>
      <c r="C33" s="364" t="s">
        <v>313</v>
      </c>
      <c r="D33" s="344" t="s">
        <v>330</v>
      </c>
      <c r="E33" s="344" t="s">
        <v>314</v>
      </c>
      <c r="F33" s="358" t="s">
        <v>208</v>
      </c>
      <c r="G33" s="361">
        <v>46388</v>
      </c>
      <c r="H33" s="301" t="str">
        <f t="shared" ref="H33" si="406">IF($F33="3e)  Skoršia transpozícia  - zavedenie transpozície pred termínom ktorý určuje smernica EÚ. "," ","")</f>
        <v/>
      </c>
      <c r="I33" s="301" t="str">
        <f t="shared" ref="I33" si="407">IF($F33="3e)  Skoršia transpozícia  - zavedenie transpozície pred termínom ktorý určuje smernica EÚ. ",$H33,"NA")</f>
        <v>NA</v>
      </c>
      <c r="J33" s="304">
        <f>IF(I33&gt;12,1,I33/12)</f>
        <v>1</v>
      </c>
      <c r="K33" s="358" t="s">
        <v>465</v>
      </c>
      <c r="L33" s="344">
        <v>0</v>
      </c>
      <c r="M33" s="367">
        <f>IF(L33="N",0,L33)</f>
        <v>0</v>
      </c>
      <c r="N33" s="358" t="s">
        <v>211</v>
      </c>
      <c r="O33" s="344"/>
      <c r="P33" s="407">
        <v>1700</v>
      </c>
      <c r="Q33" s="345" t="s">
        <v>185</v>
      </c>
      <c r="R33" s="346">
        <f>VLOOKUP(Q33,[1]vstupy!$B$3:$C$15,2,FALSE)</f>
        <v>0.25</v>
      </c>
      <c r="S33" s="407"/>
      <c r="T33" s="347"/>
      <c r="U33" s="345" t="s">
        <v>36</v>
      </c>
      <c r="V33" s="346">
        <f>VLOOKUP(U33,[1]vstupy!$B$3:$C$15,2,FALSE)</f>
        <v>0</v>
      </c>
      <c r="W33" s="407"/>
      <c r="X33" s="174" t="s">
        <v>157</v>
      </c>
      <c r="Y33" s="188" t="s">
        <v>152</v>
      </c>
      <c r="Z33" s="185">
        <f>VLOOKUP($X33,vstupy!$B$18:$F$31,MATCH($Y33,vstupy!$B$17:$F$17,0),0)</f>
        <v>0</v>
      </c>
      <c r="AA33" s="121" t="s">
        <v>158</v>
      </c>
      <c r="AB33" s="185">
        <f>VLOOKUP($AA33,[1]vstupy!$B$34:$C$36,2,FALSE)</f>
        <v>0</v>
      </c>
      <c r="AC33" s="185">
        <f t="shared" si="294"/>
        <v>0</v>
      </c>
      <c r="AD33" s="341" t="s">
        <v>36</v>
      </c>
      <c r="AE33" s="325">
        <f>VLOOKUP(AD33,vstupy!$B$3:$C$15,2,FALSE)</f>
        <v>0</v>
      </c>
      <c r="AF33" s="328" t="str">
        <f>IFERROR(IF(M33=0,"N",O33/L33*J33),0)</f>
        <v>N</v>
      </c>
      <c r="AG33" s="333">
        <f>O33*J33</f>
        <v>0</v>
      </c>
      <c r="AH33" s="395">
        <f t="shared" ref="AH33" si="408">P33*R33*J33</f>
        <v>425</v>
      </c>
      <c r="AI33" s="333">
        <f t="shared" ref="AI33" si="409">IFERROR(AH33*M33,0)</f>
        <v>0</v>
      </c>
      <c r="AJ33" s="395" t="str">
        <f t="shared" si="181"/>
        <v>N</v>
      </c>
      <c r="AK33" s="333">
        <f t="shared" ref="AK33" si="410">S33*J33</f>
        <v>0</v>
      </c>
      <c r="AL33" s="333">
        <f>T33*V33*J33</f>
        <v>0</v>
      </c>
      <c r="AM33" s="334">
        <f t="shared" ref="AM33" si="411">IFERROR(AL33*M33,0)</f>
        <v>0</v>
      </c>
      <c r="AN33" s="333">
        <f t="shared" ref="AN33" si="412">IF(W33&gt;0,IF(AE33&gt;0,($G$5/160)*(W33/60)*AE33*J33,0),IF(AE33&gt;0,($G$5/160)*((AC33+AC34+AC35)/60)*AE33*J33,0))</f>
        <v>0</v>
      </c>
      <c r="AO33" s="394">
        <f>IFERROR(AN33*M33,0)</f>
        <v>0</v>
      </c>
      <c r="AP33" s="315" t="str">
        <f t="shared" ref="AP33" si="413">IF($N33="In (zvyšuje náklady)",AF33,0)</f>
        <v>N</v>
      </c>
      <c r="AQ33" s="313">
        <f t="shared" ref="AQ33" si="414">IF($N33="In (zvyšuje náklady)",AG33,0)</f>
        <v>0</v>
      </c>
      <c r="AR33" s="313">
        <f t="shared" ref="AR33" si="415">IF($N33="In (zvyšuje náklady)",AH33,0)</f>
        <v>425</v>
      </c>
      <c r="AS33" s="313">
        <f t="shared" ref="AS33" si="416">IF($N33="In (zvyšuje náklady)",AI33,0)</f>
        <v>0</v>
      </c>
      <c r="AT33" s="313" t="str">
        <f t="shared" ref="AT33" si="417">IF($N33="In (zvyšuje náklady)",AJ33,0)</f>
        <v>N</v>
      </c>
      <c r="AU33" s="313">
        <f t="shared" ref="AU33" si="418">IF($N33="In (zvyšuje náklady)",AK33,0)</f>
        <v>0</v>
      </c>
      <c r="AV33" s="313">
        <f t="shared" ref="AV33" si="419">IF($N33="In (zvyšuje náklady)",AL33,0)</f>
        <v>0</v>
      </c>
      <c r="AW33" s="313">
        <f t="shared" ref="AW33" si="420">IF($N33="In (zvyšuje náklady)",AM33,0)</f>
        <v>0</v>
      </c>
      <c r="AX33" s="313">
        <f t="shared" ref="AX33" si="421">IF($N33="In (zvyšuje náklady)",AN33,0)</f>
        <v>0</v>
      </c>
      <c r="AY33" s="313">
        <f t="shared" ref="AY33" si="422">IF($N33="In (zvyšuje náklady)",AO33,0)</f>
        <v>0</v>
      </c>
      <c r="AZ33" s="313" t="str">
        <f t="shared" ref="AZ33" si="423">IF($N33="Out (znižuje náklady)",AF33,"0")</f>
        <v>0</v>
      </c>
      <c r="BA33" s="313" t="str">
        <f t="shared" ref="BA33" si="424">IF($N33="Out (znižuje náklady)",AG33,"0")</f>
        <v>0</v>
      </c>
      <c r="BB33" s="313" t="str">
        <f t="shared" ref="BB33" si="425">IF($N33="Out (znižuje náklady)",AH33,"0")</f>
        <v>0</v>
      </c>
      <c r="BC33" s="313" t="str">
        <f t="shared" ref="BC33" si="426">IF($N33="Out (znižuje náklady)",AI33,"0")</f>
        <v>0</v>
      </c>
      <c r="BD33" s="313" t="str">
        <f t="shared" ref="BD33" si="427">IF($N33="Out (znižuje náklady)",AJ33,"0")</f>
        <v>0</v>
      </c>
      <c r="BE33" s="313" t="str">
        <f t="shared" ref="BE33" si="428">IF($N33="Out (znižuje náklady)",AK33,"0")</f>
        <v>0</v>
      </c>
      <c r="BF33" s="313" t="str">
        <f t="shared" ref="BF33" si="429">IF($N33="Out (znižuje náklady)",AL33,"0")</f>
        <v>0</v>
      </c>
      <c r="BG33" s="313" t="str">
        <f t="shared" ref="BG33" si="430">IF($N33="Out (znižuje náklady)",AM33,"0")</f>
        <v>0</v>
      </c>
      <c r="BH33" s="313" t="str">
        <f t="shared" ref="BH33" si="431">IF($N33="Out (znižuje náklady)",AN33,"0")</f>
        <v>0</v>
      </c>
      <c r="BI33" s="324" t="str">
        <f t="shared" ref="BI33" si="432">IF($N33="Out (znižuje náklady)",AO33,"0")</f>
        <v>0</v>
      </c>
      <c r="BJ33" s="314">
        <f>IF(F33=vstupy!$B$47,0,1)</f>
        <v>1</v>
      </c>
      <c r="BK33" s="315" t="e">
        <f t="shared" ref="BK33" si="433">$BJ33*AP33</f>
        <v>#VALUE!</v>
      </c>
      <c r="BL33" s="313">
        <f t="shared" ref="BL33" si="434">$BJ33*AQ33</f>
        <v>0</v>
      </c>
      <c r="BM33" s="313">
        <f t="shared" ref="BM33" si="435">$BJ33*AR33</f>
        <v>425</v>
      </c>
      <c r="BN33" s="313">
        <f t="shared" ref="BN33" si="436">$BJ33*AS33</f>
        <v>0</v>
      </c>
      <c r="BO33" s="313" t="e">
        <f t="shared" ref="BO33" si="437">$BJ33*AT33</f>
        <v>#VALUE!</v>
      </c>
      <c r="BP33" s="313">
        <f t="shared" ref="BP33" si="438">$BJ33*AU33</f>
        <v>0</v>
      </c>
      <c r="BQ33" s="313">
        <f t="shared" ref="BQ33" si="439">$BJ33*AV33</f>
        <v>0</v>
      </c>
      <c r="BR33" s="313">
        <f t="shared" ref="BR33" si="440">$BJ33*AW33</f>
        <v>0</v>
      </c>
      <c r="BS33" s="313">
        <f t="shared" ref="BS33" si="441">$BJ33*AX33</f>
        <v>0</v>
      </c>
      <c r="BT33" s="310">
        <f t="shared" ref="BT33" si="442">$BJ33*AY33</f>
        <v>0</v>
      </c>
      <c r="BU33" s="315">
        <f t="shared" ref="BU33" si="443">$BJ33*AZ33</f>
        <v>0</v>
      </c>
      <c r="BV33" s="313">
        <f t="shared" ref="BV33" si="444">$BJ33*BA33</f>
        <v>0</v>
      </c>
      <c r="BW33" s="313">
        <f t="shared" ref="BW33" si="445">$BJ33*BB33</f>
        <v>0</v>
      </c>
      <c r="BX33" s="313">
        <f t="shared" ref="BX33" si="446">$BJ33*BC33</f>
        <v>0</v>
      </c>
      <c r="BY33" s="313">
        <f t="shared" ref="BY33" si="447">$BJ33*BD33</f>
        <v>0</v>
      </c>
      <c r="BZ33" s="313">
        <f t="shared" ref="BZ33" si="448">$BJ33*BE33</f>
        <v>0</v>
      </c>
      <c r="CA33" s="313">
        <f t="shared" ref="CA33" si="449">$BJ33*BF33</f>
        <v>0</v>
      </c>
      <c r="CB33" s="313">
        <f t="shared" ref="CB33" si="450">$BJ33*BG33</f>
        <v>0</v>
      </c>
      <c r="CC33" s="313">
        <f t="shared" ref="CC33" si="451">$BJ33*BH33</f>
        <v>0</v>
      </c>
      <c r="CD33" s="310">
        <f t="shared" ref="CD33" si="452">$BJ33*BI33</f>
        <v>0</v>
      </c>
      <c r="CE33" s="316">
        <f>IF(N33="Nemení sa",1,0)</f>
        <v>0</v>
      </c>
      <c r="CF33" s="315">
        <f>AG33*$CE33</f>
        <v>0</v>
      </c>
      <c r="CG33" s="313">
        <f>AI33*$CE33</f>
        <v>0</v>
      </c>
      <c r="CH33" s="313">
        <f>AK33*$CE33</f>
        <v>0</v>
      </c>
      <c r="CI33" s="313">
        <f>AM33*$CE33</f>
        <v>0</v>
      </c>
      <c r="CJ33" s="310">
        <f>AO33*$CE33</f>
        <v>0</v>
      </c>
      <c r="CK33" s="317">
        <f t="shared" ref="CK33" si="453">SUM(CF33:CJ35)</f>
        <v>0</v>
      </c>
      <c r="CL33" s="318">
        <f>IF(F33=vstupy!B$42,"1",0)</f>
        <v>0</v>
      </c>
      <c r="CM33" s="315">
        <f t="shared" ref="CM33:CV33" si="454">IF($CL33="1",AP33,0)</f>
        <v>0</v>
      </c>
      <c r="CN33" s="313">
        <f t="shared" si="454"/>
        <v>0</v>
      </c>
      <c r="CO33" s="313">
        <f t="shared" si="454"/>
        <v>0</v>
      </c>
      <c r="CP33" s="313">
        <f t="shared" si="454"/>
        <v>0</v>
      </c>
      <c r="CQ33" s="313">
        <f t="shared" si="454"/>
        <v>0</v>
      </c>
      <c r="CR33" s="313">
        <f t="shared" si="454"/>
        <v>0</v>
      </c>
      <c r="CS33" s="313">
        <f t="shared" si="454"/>
        <v>0</v>
      </c>
      <c r="CT33" s="313">
        <f t="shared" si="454"/>
        <v>0</v>
      </c>
      <c r="CU33" s="313">
        <f t="shared" si="454"/>
        <v>0</v>
      </c>
      <c r="CV33" s="310">
        <f t="shared" si="454"/>
        <v>0</v>
      </c>
      <c r="CW33" s="314">
        <f>CP33+CT33+CV33</f>
        <v>0</v>
      </c>
      <c r="CX33" s="314">
        <f t="shared" ref="CX33" si="455">CN33+CR33</f>
        <v>0</v>
      </c>
      <c r="CY33" s="315">
        <f t="shared" ref="CY33:DH33" si="456">IF($CL33="1",AZ33,0)</f>
        <v>0</v>
      </c>
      <c r="CZ33" s="313">
        <f t="shared" si="456"/>
        <v>0</v>
      </c>
      <c r="DA33" s="313">
        <f t="shared" si="456"/>
        <v>0</v>
      </c>
      <c r="DB33" s="313">
        <f t="shared" si="456"/>
        <v>0</v>
      </c>
      <c r="DC33" s="313">
        <f t="shared" si="456"/>
        <v>0</v>
      </c>
      <c r="DD33" s="313">
        <f t="shared" si="456"/>
        <v>0</v>
      </c>
      <c r="DE33" s="313">
        <f t="shared" si="456"/>
        <v>0</v>
      </c>
      <c r="DF33" s="313">
        <f t="shared" si="456"/>
        <v>0</v>
      </c>
      <c r="DG33" s="313">
        <f t="shared" si="456"/>
        <v>0</v>
      </c>
      <c r="DH33" s="310">
        <f t="shared" si="456"/>
        <v>0</v>
      </c>
      <c r="DI33" s="321">
        <f>DB33+DF33+DH33</f>
        <v>0</v>
      </c>
      <c r="DJ33" s="321">
        <f t="shared" ref="DJ33" si="457">CZ33+DD33</f>
        <v>0</v>
      </c>
      <c r="DK33" s="322">
        <f>IF(CE33=0,1,0)</f>
        <v>1</v>
      </c>
      <c r="DL33" s="322">
        <f>IFERROR(IF($AF33="N",AH33+AJ33+AL33+AN33,AF33+AH33+AJ33+AL33+AN33),0)*$DK33</f>
        <v>0</v>
      </c>
      <c r="DM33" s="322">
        <f>(AG33+AI33+AK33+AM33+AO33)*$DK33</f>
        <v>0</v>
      </c>
      <c r="DN33" s="322">
        <f>AS33+AW33+AY33-CW33</f>
        <v>0</v>
      </c>
      <c r="DO33" s="322">
        <f>BC33+BG33+BI33-DI33</f>
        <v>0</v>
      </c>
      <c r="DP33" s="322">
        <f>DN33+DO33</f>
        <v>0</v>
      </c>
      <c r="DQ33" s="323" t="str">
        <f>IF(OR(F33=vstupy!B$40,F33=vstupy!B$41,F33=vstupy!B$42,),"0","1")</f>
        <v>0</v>
      </c>
      <c r="DR33" s="315">
        <f>IF($DQ33="1",AQ33,"0")+CF33</f>
        <v>0</v>
      </c>
      <c r="DS33" s="313">
        <f>IF($DQ33="1",AS33,"0")+CG33</f>
        <v>0</v>
      </c>
      <c r="DT33" s="313">
        <f>IF($DQ33="1",AU33,"0")+CH33</f>
        <v>0</v>
      </c>
      <c r="DU33" s="313">
        <f>IF($DQ33="1",AW33,"0")+CI33</f>
        <v>0</v>
      </c>
      <c r="DV33" s="310">
        <f>IF($DQ33="1",AY33,"0")+CJ33</f>
        <v>0</v>
      </c>
      <c r="DW33" s="311">
        <f t="shared" ref="DW33" si="458">SUM(DR33:DV35)</f>
        <v>0</v>
      </c>
      <c r="DX33" s="315" t="str">
        <f t="shared" ref="DX33" si="459">IF($DQ33="1",BA33,"0")</f>
        <v>0</v>
      </c>
      <c r="DY33" s="313" t="str">
        <f t="shared" ref="DY33" si="460">IF($DQ33="1",BC33,"0")</f>
        <v>0</v>
      </c>
      <c r="DZ33" s="313" t="str">
        <f t="shared" ref="DZ33" si="461">IF($DQ33="1",BE33,"0")</f>
        <v>0</v>
      </c>
      <c r="EA33" s="313" t="str">
        <f>IF($DQ33="1",BG33,"0")</f>
        <v>0</v>
      </c>
      <c r="EB33" s="310" t="str">
        <f>IF($DQ33="1",BI33,"0")</f>
        <v>0</v>
      </c>
      <c r="EC33" s="311">
        <f t="shared" ref="EC33" si="462">SUM(DX33:EB35)</f>
        <v>0</v>
      </c>
      <c r="ED33" s="312">
        <f>EC33+DW33</f>
        <v>0</v>
      </c>
    </row>
    <row r="34" spans="1:134" ht="12.6" customHeight="1" x14ac:dyDescent="0.2">
      <c r="A34" s="16"/>
      <c r="B34" s="365"/>
      <c r="C34" s="364"/>
      <c r="D34" s="344"/>
      <c r="E34" s="344"/>
      <c r="F34" s="359"/>
      <c r="G34" s="361"/>
      <c r="H34" s="302"/>
      <c r="I34" s="302"/>
      <c r="J34" s="305"/>
      <c r="K34" s="359"/>
      <c r="L34" s="344"/>
      <c r="M34" s="367"/>
      <c r="N34" s="359"/>
      <c r="O34" s="344"/>
      <c r="P34" s="407"/>
      <c r="Q34" s="345"/>
      <c r="R34" s="346"/>
      <c r="S34" s="407"/>
      <c r="T34" s="347"/>
      <c r="U34" s="345"/>
      <c r="V34" s="346"/>
      <c r="W34" s="407"/>
      <c r="X34" s="174" t="s">
        <v>157</v>
      </c>
      <c r="Y34" s="188" t="s">
        <v>152</v>
      </c>
      <c r="Z34" s="185">
        <f>VLOOKUP($X34,vstupy!$B$18:$F$31,MATCH($Y34,vstupy!$B$17:$F$17,0),0)</f>
        <v>0</v>
      </c>
      <c r="AA34" s="121" t="s">
        <v>158</v>
      </c>
      <c r="AB34" s="185">
        <f>VLOOKUP($AA34,[1]vstupy!$B$34:$C$36,2,FALSE)</f>
        <v>0</v>
      </c>
      <c r="AC34" s="185">
        <f t="shared" si="294"/>
        <v>0</v>
      </c>
      <c r="AD34" s="342"/>
      <c r="AE34" s="326"/>
      <c r="AF34" s="315"/>
      <c r="AG34" s="330"/>
      <c r="AH34" s="330"/>
      <c r="AI34" s="330"/>
      <c r="AJ34" s="330"/>
      <c r="AK34" s="330"/>
      <c r="AL34" s="330"/>
      <c r="AM34" s="335"/>
      <c r="AN34" s="330"/>
      <c r="AO34" s="336"/>
      <c r="AP34" s="315"/>
      <c r="AQ34" s="313"/>
      <c r="AR34" s="313"/>
      <c r="AS34" s="313"/>
      <c r="AT34" s="313"/>
      <c r="AU34" s="313"/>
      <c r="AV34" s="313"/>
      <c r="AW34" s="313"/>
      <c r="AX34" s="313"/>
      <c r="AY34" s="313"/>
      <c r="AZ34" s="313"/>
      <c r="BA34" s="313"/>
      <c r="BB34" s="313"/>
      <c r="BC34" s="313"/>
      <c r="BD34" s="313"/>
      <c r="BE34" s="313"/>
      <c r="BF34" s="313"/>
      <c r="BG34" s="313"/>
      <c r="BH34" s="313"/>
      <c r="BI34" s="324"/>
      <c r="BJ34" s="314"/>
      <c r="BK34" s="315"/>
      <c r="BL34" s="313"/>
      <c r="BM34" s="313"/>
      <c r="BN34" s="313"/>
      <c r="BO34" s="313"/>
      <c r="BP34" s="313"/>
      <c r="BQ34" s="313"/>
      <c r="BR34" s="313"/>
      <c r="BS34" s="313"/>
      <c r="BT34" s="310"/>
      <c r="BU34" s="315"/>
      <c r="BV34" s="313"/>
      <c r="BW34" s="313"/>
      <c r="BX34" s="313"/>
      <c r="BY34" s="313"/>
      <c r="BZ34" s="313"/>
      <c r="CA34" s="313"/>
      <c r="CB34" s="313"/>
      <c r="CC34" s="313"/>
      <c r="CD34" s="310"/>
      <c r="CE34" s="316"/>
      <c r="CF34" s="315"/>
      <c r="CG34" s="313"/>
      <c r="CH34" s="313"/>
      <c r="CI34" s="313"/>
      <c r="CJ34" s="310"/>
      <c r="CK34" s="317"/>
      <c r="CL34" s="319"/>
      <c r="CM34" s="315"/>
      <c r="CN34" s="313"/>
      <c r="CO34" s="313"/>
      <c r="CP34" s="313"/>
      <c r="CQ34" s="313"/>
      <c r="CR34" s="313"/>
      <c r="CS34" s="313"/>
      <c r="CT34" s="313"/>
      <c r="CU34" s="313"/>
      <c r="CV34" s="310"/>
      <c r="CW34" s="314"/>
      <c r="CX34" s="314"/>
      <c r="CY34" s="315"/>
      <c r="CZ34" s="313"/>
      <c r="DA34" s="313"/>
      <c r="DB34" s="313"/>
      <c r="DC34" s="313"/>
      <c r="DD34" s="313"/>
      <c r="DE34" s="313"/>
      <c r="DF34" s="313"/>
      <c r="DG34" s="313"/>
      <c r="DH34" s="310"/>
      <c r="DI34" s="321"/>
      <c r="DJ34" s="321"/>
      <c r="DK34" s="322"/>
      <c r="DL34" s="322"/>
      <c r="DM34" s="322"/>
      <c r="DN34" s="322"/>
      <c r="DO34" s="322"/>
      <c r="DP34" s="322"/>
      <c r="DQ34" s="323"/>
      <c r="DR34" s="315"/>
      <c r="DS34" s="313"/>
      <c r="DT34" s="313"/>
      <c r="DU34" s="313"/>
      <c r="DV34" s="310"/>
      <c r="DW34" s="311"/>
      <c r="DX34" s="315"/>
      <c r="DY34" s="313"/>
      <c r="DZ34" s="313"/>
      <c r="EA34" s="313"/>
      <c r="EB34" s="310"/>
      <c r="EC34" s="311"/>
      <c r="ED34" s="312"/>
    </row>
    <row r="35" spans="1:134" ht="12.6" customHeight="1" x14ac:dyDescent="0.2">
      <c r="A35" s="16"/>
      <c r="B35" s="365"/>
      <c r="C35" s="364"/>
      <c r="D35" s="344"/>
      <c r="E35" s="344"/>
      <c r="F35" s="360"/>
      <c r="G35" s="361"/>
      <c r="H35" s="303"/>
      <c r="I35" s="303"/>
      <c r="J35" s="306"/>
      <c r="K35" s="360"/>
      <c r="L35" s="344"/>
      <c r="M35" s="367"/>
      <c r="N35" s="360"/>
      <c r="O35" s="344"/>
      <c r="P35" s="407"/>
      <c r="Q35" s="345"/>
      <c r="R35" s="346"/>
      <c r="S35" s="407"/>
      <c r="T35" s="347"/>
      <c r="U35" s="345"/>
      <c r="V35" s="346"/>
      <c r="W35" s="407"/>
      <c r="X35" s="174" t="s">
        <v>157</v>
      </c>
      <c r="Y35" s="188" t="s">
        <v>152</v>
      </c>
      <c r="Z35" s="185">
        <f>VLOOKUP($X35,vstupy!$B$18:$F$31,MATCH($Y35,vstupy!$B$17:$F$17,0),0)</f>
        <v>0</v>
      </c>
      <c r="AA35" s="121" t="s">
        <v>158</v>
      </c>
      <c r="AB35" s="185">
        <f>VLOOKUP($AA35,[1]vstupy!$B$34:$C$36,2,FALSE)</f>
        <v>0</v>
      </c>
      <c r="AC35" s="185">
        <f t="shared" si="294"/>
        <v>0</v>
      </c>
      <c r="AD35" s="343"/>
      <c r="AE35" s="327"/>
      <c r="AF35" s="315"/>
      <c r="AG35" s="330"/>
      <c r="AH35" s="330"/>
      <c r="AI35" s="330"/>
      <c r="AJ35" s="330"/>
      <c r="AK35" s="330"/>
      <c r="AL35" s="330"/>
      <c r="AM35" s="333"/>
      <c r="AN35" s="330"/>
      <c r="AO35" s="336"/>
      <c r="AP35" s="315"/>
      <c r="AQ35" s="313"/>
      <c r="AR35" s="313"/>
      <c r="AS35" s="313"/>
      <c r="AT35" s="313"/>
      <c r="AU35" s="313"/>
      <c r="AV35" s="313"/>
      <c r="AW35" s="313"/>
      <c r="AX35" s="313"/>
      <c r="AY35" s="313"/>
      <c r="AZ35" s="313"/>
      <c r="BA35" s="313"/>
      <c r="BB35" s="313"/>
      <c r="BC35" s="313"/>
      <c r="BD35" s="313"/>
      <c r="BE35" s="313"/>
      <c r="BF35" s="313"/>
      <c r="BG35" s="313"/>
      <c r="BH35" s="313"/>
      <c r="BI35" s="324"/>
      <c r="BJ35" s="314"/>
      <c r="BK35" s="315"/>
      <c r="BL35" s="313"/>
      <c r="BM35" s="313"/>
      <c r="BN35" s="313"/>
      <c r="BO35" s="313"/>
      <c r="BP35" s="313"/>
      <c r="BQ35" s="313"/>
      <c r="BR35" s="313"/>
      <c r="BS35" s="313"/>
      <c r="BT35" s="310"/>
      <c r="BU35" s="315"/>
      <c r="BV35" s="313"/>
      <c r="BW35" s="313"/>
      <c r="BX35" s="313"/>
      <c r="BY35" s="313"/>
      <c r="BZ35" s="313"/>
      <c r="CA35" s="313"/>
      <c r="CB35" s="313"/>
      <c r="CC35" s="313"/>
      <c r="CD35" s="310"/>
      <c r="CE35" s="316"/>
      <c r="CF35" s="315"/>
      <c r="CG35" s="313"/>
      <c r="CH35" s="313"/>
      <c r="CI35" s="313"/>
      <c r="CJ35" s="310"/>
      <c r="CK35" s="317"/>
      <c r="CL35" s="320"/>
      <c r="CM35" s="315"/>
      <c r="CN35" s="313"/>
      <c r="CO35" s="313"/>
      <c r="CP35" s="313"/>
      <c r="CQ35" s="313"/>
      <c r="CR35" s="313"/>
      <c r="CS35" s="313"/>
      <c r="CT35" s="313"/>
      <c r="CU35" s="313"/>
      <c r="CV35" s="310"/>
      <c r="CW35" s="314"/>
      <c r="CX35" s="314"/>
      <c r="CY35" s="315"/>
      <c r="CZ35" s="313"/>
      <c r="DA35" s="313"/>
      <c r="DB35" s="313"/>
      <c r="DC35" s="313"/>
      <c r="DD35" s="313"/>
      <c r="DE35" s="313"/>
      <c r="DF35" s="313"/>
      <c r="DG35" s="313"/>
      <c r="DH35" s="310"/>
      <c r="DI35" s="321"/>
      <c r="DJ35" s="321"/>
      <c r="DK35" s="322"/>
      <c r="DL35" s="322"/>
      <c r="DM35" s="322"/>
      <c r="DN35" s="322"/>
      <c r="DO35" s="322"/>
      <c r="DP35" s="322"/>
      <c r="DQ35" s="323"/>
      <c r="DR35" s="315"/>
      <c r="DS35" s="313"/>
      <c r="DT35" s="313"/>
      <c r="DU35" s="313"/>
      <c r="DV35" s="310"/>
      <c r="DW35" s="311"/>
      <c r="DX35" s="315"/>
      <c r="DY35" s="313"/>
      <c r="DZ35" s="313"/>
      <c r="EA35" s="313"/>
      <c r="EB35" s="310"/>
      <c r="EC35" s="311"/>
      <c r="ED35" s="312"/>
    </row>
    <row r="36" spans="1:134" ht="12.6" customHeight="1" x14ac:dyDescent="0.2">
      <c r="A36" s="16"/>
      <c r="B36" s="366">
        <f>B33+1</f>
        <v>10</v>
      </c>
      <c r="C36" s="363" t="s">
        <v>315</v>
      </c>
      <c r="D36" s="348" t="s">
        <v>316</v>
      </c>
      <c r="E36" s="348" t="s">
        <v>317</v>
      </c>
      <c r="F36" s="355" t="s">
        <v>208</v>
      </c>
      <c r="G36" s="362">
        <v>46388</v>
      </c>
      <c r="H36" s="307" t="str">
        <f t="shared" ref="H36" si="463">IF($F36="3e)  Skoršia transpozícia  - zavedenie transpozície pred termínom ktorý určuje smernica EÚ. "," ","")</f>
        <v/>
      </c>
      <c r="I36" s="307" t="str">
        <f t="shared" ref="I36" si="464">IF($F36="3e)  Skoršia transpozícia  - zavedenie transpozície pred termínom ktorý určuje smernica EÚ. ",$H36,"NA")</f>
        <v>NA</v>
      </c>
      <c r="J36" s="298">
        <f>IF(I36&gt;12,1,I36/12)</f>
        <v>1</v>
      </c>
      <c r="K36" s="355" t="s">
        <v>483</v>
      </c>
      <c r="L36" s="348">
        <v>0</v>
      </c>
      <c r="M36" s="354">
        <f>IF(L36="N",0,L36)</f>
        <v>0</v>
      </c>
      <c r="N36" s="355" t="s">
        <v>211</v>
      </c>
      <c r="O36" s="348"/>
      <c r="P36" s="408">
        <v>100</v>
      </c>
      <c r="Q36" s="349" t="s">
        <v>185</v>
      </c>
      <c r="R36" s="350">
        <f>VLOOKUP(Q36,[1]vstupy!$B$3:$C$15,2,FALSE)</f>
        <v>0.25</v>
      </c>
      <c r="S36" s="408"/>
      <c r="T36" s="351"/>
      <c r="U36" s="349" t="s">
        <v>36</v>
      </c>
      <c r="V36" s="350">
        <f>VLOOKUP(U36,[1]vstupy!$B$3:$C$15,2,FALSE)</f>
        <v>0</v>
      </c>
      <c r="W36" s="408"/>
      <c r="X36" s="283" t="s">
        <v>157</v>
      </c>
      <c r="Y36" s="284" t="s">
        <v>152</v>
      </c>
      <c r="Z36" s="285">
        <f>VLOOKUP($X36,vstupy!$B$18:$F$31,MATCH($Y36,vstupy!$B$17:$F$17,0),0)</f>
        <v>0</v>
      </c>
      <c r="AA36" s="286" t="s">
        <v>158</v>
      </c>
      <c r="AB36" s="285">
        <f>VLOOKUP($AA36,[1]vstupy!$B$34:$C$36,2,FALSE)</f>
        <v>0</v>
      </c>
      <c r="AC36" s="285">
        <f t="shared" ref="AC36:AC38" si="465">Z36+AB36</f>
        <v>0</v>
      </c>
      <c r="AD36" s="338" t="s">
        <v>36</v>
      </c>
      <c r="AE36" s="325">
        <f>VLOOKUP(AD36,vstupy!$B$3:$C$15,2,FALSE)</f>
        <v>0</v>
      </c>
      <c r="AF36" s="328" t="str">
        <f>IFERROR(IF(M36=0,"N",O36/L36*J36),0)</f>
        <v>N</v>
      </c>
      <c r="AG36" s="333">
        <f>O36*J36</f>
        <v>0</v>
      </c>
      <c r="AH36" s="395">
        <f t="shared" ref="AH36" si="466">P36*R36*J36</f>
        <v>25</v>
      </c>
      <c r="AI36" s="333">
        <f t="shared" ref="AI36" si="467">IFERROR(AH36*M36,0)</f>
        <v>0</v>
      </c>
      <c r="AJ36" s="422" t="str">
        <f t="shared" si="181"/>
        <v>N</v>
      </c>
      <c r="AK36" s="333">
        <f t="shared" ref="AK36" si="468">S36*J36</f>
        <v>0</v>
      </c>
      <c r="AL36" s="333">
        <f>T36*V36*J36</f>
        <v>0</v>
      </c>
      <c r="AM36" s="334">
        <f t="shared" ref="AM36" si="469">IFERROR(AL36*M36,0)</f>
        <v>0</v>
      </c>
      <c r="AN36" s="333">
        <f t="shared" ref="AN36" si="470">IF(W36&gt;0,IF(AE36&gt;0,($G$5/160)*(W36/60)*AE36*J36,0),IF(AE36&gt;0,($G$5/160)*((AC36+AC37+AC38)/60)*AE36*J36,0))</f>
        <v>0</v>
      </c>
      <c r="AO36" s="394">
        <f>IFERROR(AN36*M36,0)</f>
        <v>0</v>
      </c>
      <c r="AP36" s="315" t="str">
        <f t="shared" ref="AP36" si="471">IF($N36="In (zvyšuje náklady)",AF36,0)</f>
        <v>N</v>
      </c>
      <c r="AQ36" s="313">
        <f t="shared" ref="AQ36" si="472">IF($N36="In (zvyšuje náklady)",AG36,0)</f>
        <v>0</v>
      </c>
      <c r="AR36" s="313">
        <f t="shared" ref="AR36" si="473">IF($N36="In (zvyšuje náklady)",AH36,0)</f>
        <v>25</v>
      </c>
      <c r="AS36" s="313">
        <f t="shared" ref="AS36" si="474">IF($N36="In (zvyšuje náklady)",AI36,0)</f>
        <v>0</v>
      </c>
      <c r="AT36" s="313" t="str">
        <f t="shared" ref="AT36" si="475">IF($N36="In (zvyšuje náklady)",AJ36,0)</f>
        <v>N</v>
      </c>
      <c r="AU36" s="313">
        <f t="shared" ref="AU36" si="476">IF($N36="In (zvyšuje náklady)",AK36,0)</f>
        <v>0</v>
      </c>
      <c r="AV36" s="313">
        <f t="shared" ref="AV36" si="477">IF($N36="In (zvyšuje náklady)",AL36,0)</f>
        <v>0</v>
      </c>
      <c r="AW36" s="313">
        <f t="shared" ref="AW36" si="478">IF($N36="In (zvyšuje náklady)",AM36,0)</f>
        <v>0</v>
      </c>
      <c r="AX36" s="313">
        <f t="shared" ref="AX36" si="479">IF($N36="In (zvyšuje náklady)",AN36,0)</f>
        <v>0</v>
      </c>
      <c r="AY36" s="313">
        <f t="shared" ref="AY36" si="480">IF($N36="In (zvyšuje náklady)",AO36,0)</f>
        <v>0</v>
      </c>
      <c r="AZ36" s="313" t="str">
        <f t="shared" ref="AZ36" si="481">IF($N36="Out (znižuje náklady)",AF36,"0")</f>
        <v>0</v>
      </c>
      <c r="BA36" s="313" t="str">
        <f t="shared" ref="BA36" si="482">IF($N36="Out (znižuje náklady)",AG36,"0")</f>
        <v>0</v>
      </c>
      <c r="BB36" s="313" t="str">
        <f t="shared" ref="BB36" si="483">IF($N36="Out (znižuje náklady)",AH36,"0")</f>
        <v>0</v>
      </c>
      <c r="BC36" s="313" t="str">
        <f t="shared" ref="BC36" si="484">IF($N36="Out (znižuje náklady)",AI36,"0")</f>
        <v>0</v>
      </c>
      <c r="BD36" s="313" t="str">
        <f t="shared" ref="BD36" si="485">IF($N36="Out (znižuje náklady)",AJ36,"0")</f>
        <v>0</v>
      </c>
      <c r="BE36" s="313" t="str">
        <f t="shared" ref="BE36" si="486">IF($N36="Out (znižuje náklady)",AK36,"0")</f>
        <v>0</v>
      </c>
      <c r="BF36" s="313" t="str">
        <f t="shared" ref="BF36" si="487">IF($N36="Out (znižuje náklady)",AL36,"0")</f>
        <v>0</v>
      </c>
      <c r="BG36" s="313" t="str">
        <f t="shared" ref="BG36" si="488">IF($N36="Out (znižuje náklady)",AM36,"0")</f>
        <v>0</v>
      </c>
      <c r="BH36" s="313" t="str">
        <f t="shared" ref="BH36" si="489">IF($N36="Out (znižuje náklady)",AN36,"0")</f>
        <v>0</v>
      </c>
      <c r="BI36" s="324" t="str">
        <f t="shared" ref="BI36" si="490">IF($N36="Out (znižuje náklady)",AO36,"0")</f>
        <v>0</v>
      </c>
      <c r="BJ36" s="314">
        <f>IF(F36=vstupy!$B$47,0,1)</f>
        <v>1</v>
      </c>
      <c r="BK36" s="315" t="e">
        <f t="shared" ref="BK36" si="491">$BJ36*AP36</f>
        <v>#VALUE!</v>
      </c>
      <c r="BL36" s="313">
        <f t="shared" ref="BL36" si="492">$BJ36*AQ36</f>
        <v>0</v>
      </c>
      <c r="BM36" s="313">
        <f t="shared" ref="BM36" si="493">$BJ36*AR36</f>
        <v>25</v>
      </c>
      <c r="BN36" s="313">
        <f t="shared" ref="BN36" si="494">$BJ36*AS36</f>
        <v>0</v>
      </c>
      <c r="BO36" s="313" t="e">
        <f t="shared" ref="BO36" si="495">$BJ36*AT36</f>
        <v>#VALUE!</v>
      </c>
      <c r="BP36" s="313">
        <f t="shared" ref="BP36" si="496">$BJ36*AU36</f>
        <v>0</v>
      </c>
      <c r="BQ36" s="313">
        <f t="shared" ref="BQ36" si="497">$BJ36*AV36</f>
        <v>0</v>
      </c>
      <c r="BR36" s="313">
        <f t="shared" ref="BR36" si="498">$BJ36*AW36</f>
        <v>0</v>
      </c>
      <c r="BS36" s="313">
        <f t="shared" ref="BS36" si="499">$BJ36*AX36</f>
        <v>0</v>
      </c>
      <c r="BT36" s="310">
        <f t="shared" ref="BT36" si="500">$BJ36*AY36</f>
        <v>0</v>
      </c>
      <c r="BU36" s="315">
        <f t="shared" ref="BU36" si="501">$BJ36*AZ36</f>
        <v>0</v>
      </c>
      <c r="BV36" s="313">
        <f>$BJ36*BA36</f>
        <v>0</v>
      </c>
      <c r="BW36" s="313">
        <f t="shared" ref="BW36" si="502">$BJ36*BB36</f>
        <v>0</v>
      </c>
      <c r="BX36" s="313">
        <f t="shared" ref="BX36" si="503">$BJ36*BC36</f>
        <v>0</v>
      </c>
      <c r="BY36" s="313">
        <f t="shared" ref="BY36" si="504">$BJ36*BD36</f>
        <v>0</v>
      </c>
      <c r="BZ36" s="313">
        <f t="shared" ref="BZ36" si="505">$BJ36*BE36</f>
        <v>0</v>
      </c>
      <c r="CA36" s="313">
        <f t="shared" ref="CA36" si="506">$BJ36*BF36</f>
        <v>0</v>
      </c>
      <c r="CB36" s="313">
        <f t="shared" ref="CB36" si="507">$BJ36*BG36</f>
        <v>0</v>
      </c>
      <c r="CC36" s="313">
        <f t="shared" ref="CC36" si="508">$BJ36*BH36</f>
        <v>0</v>
      </c>
      <c r="CD36" s="310">
        <f t="shared" ref="CD36" si="509">$BJ36*BI36</f>
        <v>0</v>
      </c>
      <c r="CE36" s="316">
        <f>IF(N36="Nemení sa",1,0)</f>
        <v>0</v>
      </c>
      <c r="CF36" s="315">
        <f>AG36*$CE36</f>
        <v>0</v>
      </c>
      <c r="CG36" s="313">
        <f>AI36*$CE36</f>
        <v>0</v>
      </c>
      <c r="CH36" s="313">
        <f>AK36*$CE36</f>
        <v>0</v>
      </c>
      <c r="CI36" s="313">
        <f>AM36*$CE36</f>
        <v>0</v>
      </c>
      <c r="CJ36" s="310">
        <f>AO36*$CE36</f>
        <v>0</v>
      </c>
      <c r="CK36" s="317">
        <f t="shared" ref="CK36" si="510">SUM(CF36:CJ38)</f>
        <v>0</v>
      </c>
      <c r="CL36" s="318">
        <f>IF(F36=vstupy!B$42,"1",0)</f>
        <v>0</v>
      </c>
      <c r="CM36" s="315">
        <f t="shared" ref="CM36:CV36" si="511">IF($CL36="1",AP36,0)</f>
        <v>0</v>
      </c>
      <c r="CN36" s="313">
        <f t="shared" si="511"/>
        <v>0</v>
      </c>
      <c r="CO36" s="313">
        <f t="shared" si="511"/>
        <v>0</v>
      </c>
      <c r="CP36" s="313">
        <f t="shared" si="511"/>
        <v>0</v>
      </c>
      <c r="CQ36" s="313">
        <f t="shared" si="511"/>
        <v>0</v>
      </c>
      <c r="CR36" s="313">
        <f t="shared" si="511"/>
        <v>0</v>
      </c>
      <c r="CS36" s="313">
        <f t="shared" si="511"/>
        <v>0</v>
      </c>
      <c r="CT36" s="313">
        <f t="shared" si="511"/>
        <v>0</v>
      </c>
      <c r="CU36" s="313">
        <f t="shared" si="511"/>
        <v>0</v>
      </c>
      <c r="CV36" s="310">
        <f t="shared" si="511"/>
        <v>0</v>
      </c>
      <c r="CW36" s="314">
        <f>CP36+CT36+CV36</f>
        <v>0</v>
      </c>
      <c r="CX36" s="314">
        <f t="shared" ref="CX36" si="512">CN36+CR36</f>
        <v>0</v>
      </c>
      <c r="CY36" s="315">
        <f t="shared" ref="CY36:DH36" si="513">IF($CL36="1",AZ36,0)</f>
        <v>0</v>
      </c>
      <c r="CZ36" s="313">
        <f t="shared" si="513"/>
        <v>0</v>
      </c>
      <c r="DA36" s="313">
        <f t="shared" si="513"/>
        <v>0</v>
      </c>
      <c r="DB36" s="313">
        <f t="shared" si="513"/>
        <v>0</v>
      </c>
      <c r="DC36" s="313">
        <f t="shared" si="513"/>
        <v>0</v>
      </c>
      <c r="DD36" s="313">
        <f t="shared" si="513"/>
        <v>0</v>
      </c>
      <c r="DE36" s="313">
        <f t="shared" si="513"/>
        <v>0</v>
      </c>
      <c r="DF36" s="313">
        <f t="shared" si="513"/>
        <v>0</v>
      </c>
      <c r="DG36" s="313">
        <f t="shared" si="513"/>
        <v>0</v>
      </c>
      <c r="DH36" s="310">
        <f t="shared" si="513"/>
        <v>0</v>
      </c>
      <c r="DI36" s="321">
        <f>DB36+DF36+DH36</f>
        <v>0</v>
      </c>
      <c r="DJ36" s="321">
        <f t="shared" ref="DJ36" si="514">CZ36+DD36</f>
        <v>0</v>
      </c>
      <c r="DK36" s="322">
        <f>IF(CE36=0,1,0)</f>
        <v>1</v>
      </c>
      <c r="DL36" s="322">
        <f>IFERROR(IF($AF36="N",AH36+AJ36+AL36+AN36,AF36+AH36+AJ36+AL36+AN36),0)*$DK36</f>
        <v>0</v>
      </c>
      <c r="DM36" s="322">
        <f>(AG36+AI36+AK36+AM36+AO36)*$DK36</f>
        <v>0</v>
      </c>
      <c r="DN36" s="322">
        <f>AS36+AW36+AY36-CW36</f>
        <v>0</v>
      </c>
      <c r="DO36" s="322">
        <f>BC36+BG36+BI36-DI36</f>
        <v>0</v>
      </c>
      <c r="DP36" s="322">
        <f>DN36+DO36</f>
        <v>0</v>
      </c>
      <c r="DQ36" s="323" t="str">
        <f>IF(OR(F36=vstupy!B$40,F36=vstupy!B$41,F36=vstupy!B$42,),"0","1")</f>
        <v>0</v>
      </c>
      <c r="DR36" s="315">
        <f>IF($DQ36="1",AQ36,"0")+CF36</f>
        <v>0</v>
      </c>
      <c r="DS36" s="313">
        <f>IF($DQ36="1",AS36,"0")+CG36</f>
        <v>0</v>
      </c>
      <c r="DT36" s="313">
        <f>IF($DQ36="1",AU36,"0")+CH36</f>
        <v>0</v>
      </c>
      <c r="DU36" s="313">
        <f>IF($DQ36="1",AW36,"0")+CI36</f>
        <v>0</v>
      </c>
      <c r="DV36" s="310">
        <f>IF($DQ36="1",AY36,"0")+CJ36</f>
        <v>0</v>
      </c>
      <c r="DW36" s="311">
        <f t="shared" ref="DW36" si="515">SUM(DR36:DV38)</f>
        <v>0</v>
      </c>
      <c r="DX36" s="315" t="str">
        <f t="shared" ref="DX36" si="516">IF($DQ36="1",BA36,"0")</f>
        <v>0</v>
      </c>
      <c r="DY36" s="313" t="str">
        <f t="shared" ref="DY36" si="517">IF($DQ36="1",BC36,"0")</f>
        <v>0</v>
      </c>
      <c r="DZ36" s="313" t="str">
        <f t="shared" ref="DZ36" si="518">IF($DQ36="1",BE36,"0")</f>
        <v>0</v>
      </c>
      <c r="EA36" s="313" t="str">
        <f>IF($DQ36="1",BG36,"0")</f>
        <v>0</v>
      </c>
      <c r="EB36" s="310" t="str">
        <f>IF($DQ36="1",BI36,"0")</f>
        <v>0</v>
      </c>
      <c r="EC36" s="311">
        <f t="shared" ref="EC36" si="519">SUM(DX36:EB38)</f>
        <v>0</v>
      </c>
      <c r="ED36" s="312">
        <f>EC36+DW36</f>
        <v>0</v>
      </c>
    </row>
    <row r="37" spans="1:134" ht="12.6" customHeight="1" x14ac:dyDescent="0.2">
      <c r="A37" s="16"/>
      <c r="B37" s="366"/>
      <c r="C37" s="363"/>
      <c r="D37" s="348"/>
      <c r="E37" s="348"/>
      <c r="F37" s="356"/>
      <c r="G37" s="362"/>
      <c r="H37" s="308"/>
      <c r="I37" s="308"/>
      <c r="J37" s="299"/>
      <c r="K37" s="356"/>
      <c r="L37" s="348"/>
      <c r="M37" s="354"/>
      <c r="N37" s="356"/>
      <c r="O37" s="348"/>
      <c r="P37" s="408"/>
      <c r="Q37" s="349"/>
      <c r="R37" s="350"/>
      <c r="S37" s="408"/>
      <c r="T37" s="351"/>
      <c r="U37" s="349"/>
      <c r="V37" s="350"/>
      <c r="W37" s="408"/>
      <c r="X37" s="283" t="s">
        <v>157</v>
      </c>
      <c r="Y37" s="284" t="s">
        <v>152</v>
      </c>
      <c r="Z37" s="285">
        <f>VLOOKUP($X37,vstupy!$B$18:$F$31,MATCH($Y37,vstupy!$B$17:$F$17,0),0)</f>
        <v>0</v>
      </c>
      <c r="AA37" s="286" t="s">
        <v>158</v>
      </c>
      <c r="AB37" s="285">
        <f>VLOOKUP($AA37,[1]vstupy!$B$34:$C$36,2,FALSE)</f>
        <v>0</v>
      </c>
      <c r="AC37" s="285">
        <f t="shared" si="465"/>
        <v>0</v>
      </c>
      <c r="AD37" s="339"/>
      <c r="AE37" s="326"/>
      <c r="AF37" s="315"/>
      <c r="AG37" s="330"/>
      <c r="AH37" s="330"/>
      <c r="AI37" s="330"/>
      <c r="AJ37" s="423"/>
      <c r="AK37" s="330"/>
      <c r="AL37" s="330"/>
      <c r="AM37" s="335"/>
      <c r="AN37" s="330"/>
      <c r="AO37" s="336"/>
      <c r="AP37" s="315"/>
      <c r="AQ37" s="313"/>
      <c r="AR37" s="313"/>
      <c r="AS37" s="313"/>
      <c r="AT37" s="313"/>
      <c r="AU37" s="313"/>
      <c r="AV37" s="313"/>
      <c r="AW37" s="313"/>
      <c r="AX37" s="313"/>
      <c r="AY37" s="313"/>
      <c r="AZ37" s="313"/>
      <c r="BA37" s="313"/>
      <c r="BB37" s="313"/>
      <c r="BC37" s="313"/>
      <c r="BD37" s="313"/>
      <c r="BE37" s="313"/>
      <c r="BF37" s="313"/>
      <c r="BG37" s="313"/>
      <c r="BH37" s="313"/>
      <c r="BI37" s="324"/>
      <c r="BJ37" s="314"/>
      <c r="BK37" s="315"/>
      <c r="BL37" s="313"/>
      <c r="BM37" s="313"/>
      <c r="BN37" s="313"/>
      <c r="BO37" s="313"/>
      <c r="BP37" s="313"/>
      <c r="BQ37" s="313"/>
      <c r="BR37" s="313"/>
      <c r="BS37" s="313"/>
      <c r="BT37" s="310"/>
      <c r="BU37" s="315"/>
      <c r="BV37" s="313"/>
      <c r="BW37" s="313"/>
      <c r="BX37" s="313"/>
      <c r="BY37" s="313"/>
      <c r="BZ37" s="313"/>
      <c r="CA37" s="313"/>
      <c r="CB37" s="313"/>
      <c r="CC37" s="313"/>
      <c r="CD37" s="310"/>
      <c r="CE37" s="316"/>
      <c r="CF37" s="315"/>
      <c r="CG37" s="313"/>
      <c r="CH37" s="313"/>
      <c r="CI37" s="313"/>
      <c r="CJ37" s="310"/>
      <c r="CK37" s="317"/>
      <c r="CL37" s="319"/>
      <c r="CM37" s="315"/>
      <c r="CN37" s="313"/>
      <c r="CO37" s="313"/>
      <c r="CP37" s="313"/>
      <c r="CQ37" s="313"/>
      <c r="CR37" s="313"/>
      <c r="CS37" s="313"/>
      <c r="CT37" s="313"/>
      <c r="CU37" s="313"/>
      <c r="CV37" s="310"/>
      <c r="CW37" s="314"/>
      <c r="CX37" s="314"/>
      <c r="CY37" s="315"/>
      <c r="CZ37" s="313"/>
      <c r="DA37" s="313"/>
      <c r="DB37" s="313"/>
      <c r="DC37" s="313"/>
      <c r="DD37" s="313"/>
      <c r="DE37" s="313"/>
      <c r="DF37" s="313"/>
      <c r="DG37" s="313"/>
      <c r="DH37" s="310"/>
      <c r="DI37" s="321"/>
      <c r="DJ37" s="321"/>
      <c r="DK37" s="322"/>
      <c r="DL37" s="322"/>
      <c r="DM37" s="322"/>
      <c r="DN37" s="322"/>
      <c r="DO37" s="322"/>
      <c r="DP37" s="322"/>
      <c r="DQ37" s="323"/>
      <c r="DR37" s="315"/>
      <c r="DS37" s="313"/>
      <c r="DT37" s="313"/>
      <c r="DU37" s="313"/>
      <c r="DV37" s="310"/>
      <c r="DW37" s="311"/>
      <c r="DX37" s="315"/>
      <c r="DY37" s="313"/>
      <c r="DZ37" s="313"/>
      <c r="EA37" s="313"/>
      <c r="EB37" s="310"/>
      <c r="EC37" s="311"/>
      <c r="ED37" s="312"/>
    </row>
    <row r="38" spans="1:134" ht="12.6" customHeight="1" x14ac:dyDescent="0.2">
      <c r="A38" s="16"/>
      <c r="B38" s="366"/>
      <c r="C38" s="363"/>
      <c r="D38" s="348"/>
      <c r="E38" s="348"/>
      <c r="F38" s="357"/>
      <c r="G38" s="362"/>
      <c r="H38" s="309"/>
      <c r="I38" s="309"/>
      <c r="J38" s="300"/>
      <c r="K38" s="357"/>
      <c r="L38" s="348"/>
      <c r="M38" s="354"/>
      <c r="N38" s="357"/>
      <c r="O38" s="348"/>
      <c r="P38" s="408"/>
      <c r="Q38" s="349"/>
      <c r="R38" s="350"/>
      <c r="S38" s="408"/>
      <c r="T38" s="351"/>
      <c r="U38" s="349"/>
      <c r="V38" s="350"/>
      <c r="W38" s="408"/>
      <c r="X38" s="283" t="s">
        <v>157</v>
      </c>
      <c r="Y38" s="284" t="s">
        <v>152</v>
      </c>
      <c r="Z38" s="285">
        <f>VLOOKUP($X38,vstupy!$B$18:$F$31,MATCH($Y38,vstupy!$B$17:$F$17,0),0)</f>
        <v>0</v>
      </c>
      <c r="AA38" s="286" t="s">
        <v>158</v>
      </c>
      <c r="AB38" s="285">
        <f>VLOOKUP($AA38,[1]vstupy!$B$34:$C$36,2,FALSE)</f>
        <v>0</v>
      </c>
      <c r="AC38" s="285">
        <f t="shared" si="465"/>
        <v>0</v>
      </c>
      <c r="AD38" s="340"/>
      <c r="AE38" s="327"/>
      <c r="AF38" s="315"/>
      <c r="AG38" s="330"/>
      <c r="AH38" s="330"/>
      <c r="AI38" s="330"/>
      <c r="AJ38" s="395"/>
      <c r="AK38" s="330"/>
      <c r="AL38" s="330"/>
      <c r="AM38" s="333"/>
      <c r="AN38" s="330"/>
      <c r="AO38" s="336"/>
      <c r="AP38" s="315"/>
      <c r="AQ38" s="313"/>
      <c r="AR38" s="313"/>
      <c r="AS38" s="313"/>
      <c r="AT38" s="313"/>
      <c r="AU38" s="313"/>
      <c r="AV38" s="313"/>
      <c r="AW38" s="313"/>
      <c r="AX38" s="313"/>
      <c r="AY38" s="313"/>
      <c r="AZ38" s="313"/>
      <c r="BA38" s="313"/>
      <c r="BB38" s="313"/>
      <c r="BC38" s="313"/>
      <c r="BD38" s="313"/>
      <c r="BE38" s="313"/>
      <c r="BF38" s="313"/>
      <c r="BG38" s="313"/>
      <c r="BH38" s="313"/>
      <c r="BI38" s="324"/>
      <c r="BJ38" s="314"/>
      <c r="BK38" s="315"/>
      <c r="BL38" s="313"/>
      <c r="BM38" s="313"/>
      <c r="BN38" s="313"/>
      <c r="BO38" s="313"/>
      <c r="BP38" s="313"/>
      <c r="BQ38" s="313"/>
      <c r="BR38" s="313"/>
      <c r="BS38" s="313"/>
      <c r="BT38" s="310"/>
      <c r="BU38" s="315"/>
      <c r="BV38" s="313"/>
      <c r="BW38" s="313"/>
      <c r="BX38" s="313"/>
      <c r="BY38" s="313"/>
      <c r="BZ38" s="313"/>
      <c r="CA38" s="313"/>
      <c r="CB38" s="313"/>
      <c r="CC38" s="313"/>
      <c r="CD38" s="310"/>
      <c r="CE38" s="316"/>
      <c r="CF38" s="315"/>
      <c r="CG38" s="313"/>
      <c r="CH38" s="313"/>
      <c r="CI38" s="313"/>
      <c r="CJ38" s="310"/>
      <c r="CK38" s="317"/>
      <c r="CL38" s="320"/>
      <c r="CM38" s="315"/>
      <c r="CN38" s="313"/>
      <c r="CO38" s="313"/>
      <c r="CP38" s="313"/>
      <c r="CQ38" s="313"/>
      <c r="CR38" s="313"/>
      <c r="CS38" s="313"/>
      <c r="CT38" s="313"/>
      <c r="CU38" s="313"/>
      <c r="CV38" s="310"/>
      <c r="CW38" s="314"/>
      <c r="CX38" s="314"/>
      <c r="CY38" s="315"/>
      <c r="CZ38" s="313"/>
      <c r="DA38" s="313"/>
      <c r="DB38" s="313"/>
      <c r="DC38" s="313"/>
      <c r="DD38" s="313"/>
      <c r="DE38" s="313"/>
      <c r="DF38" s="313"/>
      <c r="DG38" s="313"/>
      <c r="DH38" s="310"/>
      <c r="DI38" s="321"/>
      <c r="DJ38" s="321"/>
      <c r="DK38" s="322"/>
      <c r="DL38" s="322"/>
      <c r="DM38" s="322"/>
      <c r="DN38" s="322"/>
      <c r="DO38" s="322"/>
      <c r="DP38" s="322"/>
      <c r="DQ38" s="323"/>
      <c r="DR38" s="315"/>
      <c r="DS38" s="313"/>
      <c r="DT38" s="313"/>
      <c r="DU38" s="313"/>
      <c r="DV38" s="310"/>
      <c r="DW38" s="311"/>
      <c r="DX38" s="315"/>
      <c r="DY38" s="313"/>
      <c r="DZ38" s="313"/>
      <c r="EA38" s="313"/>
      <c r="EB38" s="310"/>
      <c r="EC38" s="311"/>
      <c r="ED38" s="312"/>
    </row>
    <row r="39" spans="1:134" s="16" customFormat="1" ht="12.6" customHeight="1" x14ac:dyDescent="0.2">
      <c r="B39" s="365">
        <f t="shared" ref="B39" si="520">B36+1</f>
        <v>11</v>
      </c>
      <c r="C39" s="344" t="s">
        <v>318</v>
      </c>
      <c r="D39" s="344" t="s">
        <v>320</v>
      </c>
      <c r="E39" s="344" t="s">
        <v>321</v>
      </c>
      <c r="F39" s="358" t="s">
        <v>208</v>
      </c>
      <c r="G39" s="361">
        <v>46388</v>
      </c>
      <c r="H39" s="301" t="str">
        <f t="shared" ref="H39" si="521">IF($F39="3e)  Skoršia transpozícia  - zavedenie transpozície pred termínom ktorý určuje smernica EÚ. "," ","")</f>
        <v/>
      </c>
      <c r="I39" s="301" t="str">
        <f t="shared" ref="I39" si="522">IF($F39="3e)  Skoršia transpozícia  - zavedenie transpozície pred termínom ktorý určuje smernica EÚ. ",$H39,"NA")</f>
        <v>NA</v>
      </c>
      <c r="J39" s="304">
        <f>IF(I39&gt;12,1,I39/12)</f>
        <v>1</v>
      </c>
      <c r="K39" s="358" t="s">
        <v>466</v>
      </c>
      <c r="L39" s="344">
        <v>0</v>
      </c>
      <c r="M39" s="367">
        <f>IF(L39="N",0,L39)</f>
        <v>0</v>
      </c>
      <c r="N39" s="358" t="s">
        <v>211</v>
      </c>
      <c r="O39" s="344"/>
      <c r="P39" s="407">
        <v>850</v>
      </c>
      <c r="Q39" s="345" t="s">
        <v>185</v>
      </c>
      <c r="R39" s="346">
        <f>VLOOKUP(Q39,vstupy!$B$3:$C$15,2,FALSE)</f>
        <v>0.25</v>
      </c>
      <c r="S39" s="407"/>
      <c r="T39" s="347"/>
      <c r="U39" s="345" t="s">
        <v>36</v>
      </c>
      <c r="V39" s="346">
        <f>VLOOKUP(U39,vstupy!$B$3:$C$15,2,FALSE)</f>
        <v>0</v>
      </c>
      <c r="W39" s="407"/>
      <c r="X39" s="174" t="s">
        <v>157</v>
      </c>
      <c r="Y39" s="188" t="s">
        <v>152</v>
      </c>
      <c r="Z39" s="185">
        <f>VLOOKUP($X39,vstupy!$B$18:$F$31,MATCH($Y39,vstupy!$B$17:$F$17,0),0)</f>
        <v>0</v>
      </c>
      <c r="AA39" s="121" t="s">
        <v>158</v>
      </c>
      <c r="AB39" s="185">
        <f>VLOOKUP($AA39,vstupy!$B$34:$C$36,2,FALSE)</f>
        <v>0</v>
      </c>
      <c r="AC39" s="185">
        <f t="shared" ref="AC39:AC76" si="523">Z39+AB39</f>
        <v>0</v>
      </c>
      <c r="AD39" s="341" t="s">
        <v>36</v>
      </c>
      <c r="AE39" s="325">
        <f>VLOOKUP(AD39,vstupy!$B$3:$C$15,2,FALSE)</f>
        <v>0</v>
      </c>
      <c r="AF39" s="328" t="str">
        <f>IFERROR(IF(M39=0,"N",O39/L39*J39),0)</f>
        <v>N</v>
      </c>
      <c r="AG39" s="333">
        <f>O39*J39</f>
        <v>0</v>
      </c>
      <c r="AH39" s="395">
        <f t="shared" ref="AH39" si="524">P39*R39*J39</f>
        <v>212.5</v>
      </c>
      <c r="AI39" s="333">
        <f t="shared" ref="AI39" si="525">IFERROR(AH39*M39,0)</f>
        <v>0</v>
      </c>
      <c r="AJ39" s="395" t="str">
        <f t="shared" si="181"/>
        <v>N</v>
      </c>
      <c r="AK39" s="333">
        <f t="shared" ref="AK39" si="526">S39*J39</f>
        <v>0</v>
      </c>
      <c r="AL39" s="333">
        <f>T39*V39*J39</f>
        <v>0</v>
      </c>
      <c r="AM39" s="334">
        <f t="shared" ref="AM39" si="527">IFERROR(AL39*M39,0)</f>
        <v>0</v>
      </c>
      <c r="AN39" s="333">
        <f t="shared" ref="AN39" si="528">IF(W39&gt;0,IF(AE39&gt;0,($G$5/160)*(W39/60)*AE39*J39,0),IF(AE39&gt;0,($G$5/160)*((AC39+AC40+AC41)/60)*AE39*J39,0))</f>
        <v>0</v>
      </c>
      <c r="AO39" s="394">
        <f>IFERROR(AN39*M39,0)</f>
        <v>0</v>
      </c>
      <c r="AP39" s="315" t="str">
        <f t="shared" ref="AP39" si="529">IF($N39="In (zvyšuje náklady)",AF39,0)</f>
        <v>N</v>
      </c>
      <c r="AQ39" s="313">
        <f t="shared" ref="AQ39" si="530">IF($N39="In (zvyšuje náklady)",AG39,0)</f>
        <v>0</v>
      </c>
      <c r="AR39" s="313">
        <f t="shared" ref="AR39" si="531">IF($N39="In (zvyšuje náklady)",AH39,0)</f>
        <v>212.5</v>
      </c>
      <c r="AS39" s="313">
        <f t="shared" ref="AS39" si="532">IF($N39="In (zvyšuje náklady)",AI39,0)</f>
        <v>0</v>
      </c>
      <c r="AT39" s="313" t="str">
        <f t="shared" ref="AT39" si="533">IF($N39="In (zvyšuje náklady)",AJ39,0)</f>
        <v>N</v>
      </c>
      <c r="AU39" s="313">
        <f t="shared" ref="AU39" si="534">IF($N39="In (zvyšuje náklady)",AK39,0)</f>
        <v>0</v>
      </c>
      <c r="AV39" s="313">
        <f t="shared" ref="AV39" si="535">IF($N39="In (zvyšuje náklady)",AL39,0)</f>
        <v>0</v>
      </c>
      <c r="AW39" s="313">
        <f t="shared" ref="AW39" si="536">IF($N39="In (zvyšuje náklady)",AM39,0)</f>
        <v>0</v>
      </c>
      <c r="AX39" s="313">
        <f t="shared" ref="AX39" si="537">IF($N39="In (zvyšuje náklady)",AN39,0)</f>
        <v>0</v>
      </c>
      <c r="AY39" s="313">
        <f t="shared" ref="AY39" si="538">IF($N39="In (zvyšuje náklady)",AO39,0)</f>
        <v>0</v>
      </c>
      <c r="AZ39" s="313" t="str">
        <f t="shared" ref="AZ39" si="539">IF($N39="Out (znižuje náklady)",AF39,"0")</f>
        <v>0</v>
      </c>
      <c r="BA39" s="313" t="str">
        <f t="shared" ref="BA39" si="540">IF($N39="Out (znižuje náklady)",AG39,"0")</f>
        <v>0</v>
      </c>
      <c r="BB39" s="313" t="str">
        <f t="shared" ref="BB39" si="541">IF($N39="Out (znižuje náklady)",AH39,"0")</f>
        <v>0</v>
      </c>
      <c r="BC39" s="313" t="str">
        <f t="shared" ref="BC39" si="542">IF($N39="Out (znižuje náklady)",AI39,"0")</f>
        <v>0</v>
      </c>
      <c r="BD39" s="313" t="str">
        <f t="shared" ref="BD39" si="543">IF($N39="Out (znižuje náklady)",AJ39,"0")</f>
        <v>0</v>
      </c>
      <c r="BE39" s="313" t="str">
        <f t="shared" ref="BE39" si="544">IF($N39="Out (znižuje náklady)",AK39,"0")</f>
        <v>0</v>
      </c>
      <c r="BF39" s="313" t="str">
        <f t="shared" ref="BF39" si="545">IF($N39="Out (znižuje náklady)",AL39,"0")</f>
        <v>0</v>
      </c>
      <c r="BG39" s="313" t="str">
        <f t="shared" ref="BG39" si="546">IF($N39="Out (znižuje náklady)",AM39,"0")</f>
        <v>0</v>
      </c>
      <c r="BH39" s="313" t="str">
        <f t="shared" ref="BH39" si="547">IF($N39="Out (znižuje náklady)",AN39,"0")</f>
        <v>0</v>
      </c>
      <c r="BI39" s="324" t="str">
        <f t="shared" ref="BI39" si="548">IF($N39="Out (znižuje náklady)",AO39,"0")</f>
        <v>0</v>
      </c>
      <c r="BJ39" s="314">
        <f>IF(F39=vstupy!$B$47,0,1)</f>
        <v>1</v>
      </c>
      <c r="BK39" s="315" t="e">
        <f t="shared" ref="BK39" si="549">$BJ39*AP39</f>
        <v>#VALUE!</v>
      </c>
      <c r="BL39" s="313">
        <f t="shared" ref="BL39" si="550">$BJ39*AQ39</f>
        <v>0</v>
      </c>
      <c r="BM39" s="313">
        <f t="shared" ref="BM39" si="551">$BJ39*AR39</f>
        <v>212.5</v>
      </c>
      <c r="BN39" s="313">
        <f t="shared" ref="BN39" si="552">$BJ39*AS39</f>
        <v>0</v>
      </c>
      <c r="BO39" s="313" t="e">
        <f t="shared" ref="BO39" si="553">$BJ39*AT39</f>
        <v>#VALUE!</v>
      </c>
      <c r="BP39" s="313">
        <f t="shared" ref="BP39" si="554">$BJ39*AU39</f>
        <v>0</v>
      </c>
      <c r="BQ39" s="313">
        <f t="shared" ref="BQ39" si="555">$BJ39*AV39</f>
        <v>0</v>
      </c>
      <c r="BR39" s="313">
        <f t="shared" ref="BR39" si="556">$BJ39*AW39</f>
        <v>0</v>
      </c>
      <c r="BS39" s="313">
        <f t="shared" ref="BS39" si="557">$BJ39*AX39</f>
        <v>0</v>
      </c>
      <c r="BT39" s="310">
        <f t="shared" ref="BT39" si="558">$BJ39*AY39</f>
        <v>0</v>
      </c>
      <c r="BU39" s="315">
        <f t="shared" ref="BU39" si="559">$BJ39*AZ39</f>
        <v>0</v>
      </c>
      <c r="BV39" s="313">
        <f t="shared" ref="BV39" si="560">$BJ39*BA39</f>
        <v>0</v>
      </c>
      <c r="BW39" s="313">
        <f t="shared" ref="BW39" si="561">$BJ39*BB39</f>
        <v>0</v>
      </c>
      <c r="BX39" s="313">
        <f t="shared" ref="BX39" si="562">$BJ39*BC39</f>
        <v>0</v>
      </c>
      <c r="BY39" s="313">
        <f t="shared" ref="BY39" si="563">$BJ39*BD39</f>
        <v>0</v>
      </c>
      <c r="BZ39" s="313">
        <f t="shared" ref="BZ39" si="564">$BJ39*BE39</f>
        <v>0</v>
      </c>
      <c r="CA39" s="313">
        <f t="shared" ref="CA39" si="565">$BJ39*BF39</f>
        <v>0</v>
      </c>
      <c r="CB39" s="313">
        <f t="shared" ref="CB39" si="566">$BJ39*BG39</f>
        <v>0</v>
      </c>
      <c r="CC39" s="313">
        <f t="shared" ref="CC39" si="567">$BJ39*BH39</f>
        <v>0</v>
      </c>
      <c r="CD39" s="310">
        <f t="shared" ref="CD39" si="568">$BJ39*BI39</f>
        <v>0</v>
      </c>
      <c r="CE39" s="316">
        <f>IF(N39="Nemení sa",1,0)</f>
        <v>0</v>
      </c>
      <c r="CF39" s="315">
        <f>AG39*$CE39</f>
        <v>0</v>
      </c>
      <c r="CG39" s="313">
        <f>AI39*$CE39</f>
        <v>0</v>
      </c>
      <c r="CH39" s="313">
        <f>AK39*$CE39</f>
        <v>0</v>
      </c>
      <c r="CI39" s="313">
        <f>AM39*$CE39</f>
        <v>0</v>
      </c>
      <c r="CJ39" s="310">
        <f>AO39*$CE39</f>
        <v>0</v>
      </c>
      <c r="CK39" s="317">
        <f t="shared" ref="CK39" si="569">SUM(CF39:CJ41)</f>
        <v>0</v>
      </c>
      <c r="CL39" s="318">
        <f>IF(F39=vstupy!B$42,"1",0)</f>
        <v>0</v>
      </c>
      <c r="CM39" s="315">
        <f t="shared" ref="CM39:CV39" si="570">IF($CL39="1",AP39,0)</f>
        <v>0</v>
      </c>
      <c r="CN39" s="313">
        <f t="shared" si="570"/>
        <v>0</v>
      </c>
      <c r="CO39" s="313">
        <f t="shared" si="570"/>
        <v>0</v>
      </c>
      <c r="CP39" s="313">
        <f t="shared" si="570"/>
        <v>0</v>
      </c>
      <c r="CQ39" s="313">
        <f t="shared" si="570"/>
        <v>0</v>
      </c>
      <c r="CR39" s="313">
        <f t="shared" si="570"/>
        <v>0</v>
      </c>
      <c r="CS39" s="313">
        <f t="shared" si="570"/>
        <v>0</v>
      </c>
      <c r="CT39" s="313">
        <f t="shared" si="570"/>
        <v>0</v>
      </c>
      <c r="CU39" s="313">
        <f t="shared" si="570"/>
        <v>0</v>
      </c>
      <c r="CV39" s="310">
        <f t="shared" si="570"/>
        <v>0</v>
      </c>
      <c r="CW39" s="314">
        <f>CP39+CT39+CV39</f>
        <v>0</v>
      </c>
      <c r="CX39" s="314">
        <f t="shared" ref="CX39" si="571">CN39+CR39</f>
        <v>0</v>
      </c>
      <c r="CY39" s="315">
        <f t="shared" ref="CY39:DH39" si="572">IF($CL39="1",AZ39,0)</f>
        <v>0</v>
      </c>
      <c r="CZ39" s="313">
        <f t="shared" si="572"/>
        <v>0</v>
      </c>
      <c r="DA39" s="313">
        <f t="shared" si="572"/>
        <v>0</v>
      </c>
      <c r="DB39" s="313">
        <f t="shared" si="572"/>
        <v>0</v>
      </c>
      <c r="DC39" s="313">
        <f t="shared" si="572"/>
        <v>0</v>
      </c>
      <c r="DD39" s="313">
        <f t="shared" si="572"/>
        <v>0</v>
      </c>
      <c r="DE39" s="313">
        <f t="shared" si="572"/>
        <v>0</v>
      </c>
      <c r="DF39" s="313">
        <f t="shared" si="572"/>
        <v>0</v>
      </c>
      <c r="DG39" s="313">
        <f t="shared" si="572"/>
        <v>0</v>
      </c>
      <c r="DH39" s="310">
        <f t="shared" si="572"/>
        <v>0</v>
      </c>
      <c r="DI39" s="321">
        <f>DB39+DF39+DH39</f>
        <v>0</v>
      </c>
      <c r="DJ39" s="321">
        <f t="shared" ref="DJ39" si="573">CZ39+DD39</f>
        <v>0</v>
      </c>
      <c r="DK39" s="322">
        <f>IF(CE39=0,1,0)</f>
        <v>1</v>
      </c>
      <c r="DL39" s="322">
        <f>IFERROR(IF($AF39="N",AH39+AJ39+AL39+AN39,AF39+AH39+AJ39+AL39+AN39),0)*$DK39</f>
        <v>0</v>
      </c>
      <c r="DM39" s="322">
        <f>(AG39+AI39+AK39+AM39+AO39)*$DK39</f>
        <v>0</v>
      </c>
      <c r="DN39" s="322">
        <f>AS39+AW39+AY39-CW39</f>
        <v>0</v>
      </c>
      <c r="DO39" s="322">
        <f>BC39+BG39+BI39-DI39</f>
        <v>0</v>
      </c>
      <c r="DP39" s="322">
        <f>DN39+DO39</f>
        <v>0</v>
      </c>
      <c r="DQ39" s="323" t="str">
        <f>IF(OR(F39=vstupy!B$40,F39=vstupy!B$41,F39=vstupy!B$42,),"0","1")</f>
        <v>0</v>
      </c>
      <c r="DR39" s="315">
        <f>IF($DQ39="1",AQ39,"0")+CF39</f>
        <v>0</v>
      </c>
      <c r="DS39" s="313">
        <f>IF($DQ39="1",AS39,"0")+CG39</f>
        <v>0</v>
      </c>
      <c r="DT39" s="313">
        <f>IF($DQ39="1",AU39,"0")+CH39</f>
        <v>0</v>
      </c>
      <c r="DU39" s="313">
        <f>IF($DQ39="1",AW39,"0")+CI39</f>
        <v>0</v>
      </c>
      <c r="DV39" s="310">
        <f>IF($DQ39="1",AY39,"0")+CJ39</f>
        <v>0</v>
      </c>
      <c r="DW39" s="311">
        <f t="shared" ref="DW39" si="574">SUM(DR39:DV41)</f>
        <v>0</v>
      </c>
      <c r="DX39" s="315" t="str">
        <f t="shared" ref="DX39" si="575">IF($DQ39="1",BA39,"0")</f>
        <v>0</v>
      </c>
      <c r="DY39" s="313" t="str">
        <f t="shared" ref="DY39" si="576">IF($DQ39="1",BC39,"0")</f>
        <v>0</v>
      </c>
      <c r="DZ39" s="313" t="str">
        <f t="shared" ref="DZ39" si="577">IF($DQ39="1",BE39,"0")</f>
        <v>0</v>
      </c>
      <c r="EA39" s="313" t="str">
        <f>IF($DQ39="1",BG39,"0")</f>
        <v>0</v>
      </c>
      <c r="EB39" s="310" t="str">
        <f>IF($DQ39="1",BI39,"0")</f>
        <v>0</v>
      </c>
      <c r="EC39" s="311">
        <f t="shared" ref="EC39" si="578">SUM(DX39:EB41)</f>
        <v>0</v>
      </c>
      <c r="ED39" s="312">
        <f>EC39+DW39</f>
        <v>0</v>
      </c>
    </row>
    <row r="40" spans="1:134" s="16" customFormat="1" ht="12.6" customHeight="1" x14ac:dyDescent="0.2">
      <c r="B40" s="365"/>
      <c r="C40" s="344"/>
      <c r="D40" s="344"/>
      <c r="E40" s="344"/>
      <c r="F40" s="359"/>
      <c r="G40" s="361"/>
      <c r="H40" s="302"/>
      <c r="I40" s="302"/>
      <c r="J40" s="305"/>
      <c r="K40" s="359"/>
      <c r="L40" s="344"/>
      <c r="M40" s="367"/>
      <c r="N40" s="359"/>
      <c r="O40" s="344"/>
      <c r="P40" s="407"/>
      <c r="Q40" s="345"/>
      <c r="R40" s="346"/>
      <c r="S40" s="407"/>
      <c r="T40" s="347"/>
      <c r="U40" s="345"/>
      <c r="V40" s="346"/>
      <c r="W40" s="407"/>
      <c r="X40" s="174" t="s">
        <v>157</v>
      </c>
      <c r="Y40" s="188" t="s">
        <v>152</v>
      </c>
      <c r="Z40" s="185">
        <f>VLOOKUP($X40,vstupy!$B$18:$F$31,MATCH($Y40,vstupy!$B$17:$F$17,0),0)</f>
        <v>0</v>
      </c>
      <c r="AA40" s="121" t="s">
        <v>158</v>
      </c>
      <c r="AB40" s="185">
        <f>VLOOKUP($AA40,vstupy!$B$34:$C$36,2,FALSE)</f>
        <v>0</v>
      </c>
      <c r="AC40" s="185">
        <f t="shared" si="523"/>
        <v>0</v>
      </c>
      <c r="AD40" s="342"/>
      <c r="AE40" s="326"/>
      <c r="AF40" s="315"/>
      <c r="AG40" s="330"/>
      <c r="AH40" s="330"/>
      <c r="AI40" s="330"/>
      <c r="AJ40" s="330"/>
      <c r="AK40" s="330"/>
      <c r="AL40" s="330"/>
      <c r="AM40" s="335"/>
      <c r="AN40" s="330"/>
      <c r="AO40" s="336"/>
      <c r="AP40" s="315"/>
      <c r="AQ40" s="313"/>
      <c r="AR40" s="313"/>
      <c r="AS40" s="313"/>
      <c r="AT40" s="313"/>
      <c r="AU40" s="313"/>
      <c r="AV40" s="313"/>
      <c r="AW40" s="313"/>
      <c r="AX40" s="313"/>
      <c r="AY40" s="313"/>
      <c r="AZ40" s="313"/>
      <c r="BA40" s="313"/>
      <c r="BB40" s="313"/>
      <c r="BC40" s="313"/>
      <c r="BD40" s="313"/>
      <c r="BE40" s="313"/>
      <c r="BF40" s="313"/>
      <c r="BG40" s="313"/>
      <c r="BH40" s="313"/>
      <c r="BI40" s="324"/>
      <c r="BJ40" s="314"/>
      <c r="BK40" s="315"/>
      <c r="BL40" s="313"/>
      <c r="BM40" s="313"/>
      <c r="BN40" s="313"/>
      <c r="BO40" s="313"/>
      <c r="BP40" s="313"/>
      <c r="BQ40" s="313"/>
      <c r="BR40" s="313"/>
      <c r="BS40" s="313"/>
      <c r="BT40" s="310"/>
      <c r="BU40" s="315"/>
      <c r="BV40" s="313"/>
      <c r="BW40" s="313"/>
      <c r="BX40" s="313"/>
      <c r="BY40" s="313"/>
      <c r="BZ40" s="313"/>
      <c r="CA40" s="313"/>
      <c r="CB40" s="313"/>
      <c r="CC40" s="313"/>
      <c r="CD40" s="310"/>
      <c r="CE40" s="316"/>
      <c r="CF40" s="315"/>
      <c r="CG40" s="313"/>
      <c r="CH40" s="313"/>
      <c r="CI40" s="313"/>
      <c r="CJ40" s="310"/>
      <c r="CK40" s="317"/>
      <c r="CL40" s="319"/>
      <c r="CM40" s="315"/>
      <c r="CN40" s="313"/>
      <c r="CO40" s="313"/>
      <c r="CP40" s="313"/>
      <c r="CQ40" s="313"/>
      <c r="CR40" s="313"/>
      <c r="CS40" s="313"/>
      <c r="CT40" s="313"/>
      <c r="CU40" s="313"/>
      <c r="CV40" s="310"/>
      <c r="CW40" s="314"/>
      <c r="CX40" s="314"/>
      <c r="CY40" s="315"/>
      <c r="CZ40" s="313"/>
      <c r="DA40" s="313"/>
      <c r="DB40" s="313"/>
      <c r="DC40" s="313"/>
      <c r="DD40" s="313"/>
      <c r="DE40" s="313"/>
      <c r="DF40" s="313"/>
      <c r="DG40" s="313"/>
      <c r="DH40" s="310"/>
      <c r="DI40" s="321"/>
      <c r="DJ40" s="321"/>
      <c r="DK40" s="322"/>
      <c r="DL40" s="322"/>
      <c r="DM40" s="322"/>
      <c r="DN40" s="322"/>
      <c r="DO40" s="322"/>
      <c r="DP40" s="322"/>
      <c r="DQ40" s="323"/>
      <c r="DR40" s="315"/>
      <c r="DS40" s="313"/>
      <c r="DT40" s="313"/>
      <c r="DU40" s="313"/>
      <c r="DV40" s="310"/>
      <c r="DW40" s="311"/>
      <c r="DX40" s="315"/>
      <c r="DY40" s="313"/>
      <c r="DZ40" s="313"/>
      <c r="EA40" s="313"/>
      <c r="EB40" s="310"/>
      <c r="EC40" s="311"/>
      <c r="ED40" s="312"/>
    </row>
    <row r="41" spans="1:134" s="16" customFormat="1" ht="12.6" customHeight="1" x14ac:dyDescent="0.2">
      <c r="B41" s="365"/>
      <c r="C41" s="344"/>
      <c r="D41" s="344"/>
      <c r="E41" s="344"/>
      <c r="F41" s="360"/>
      <c r="G41" s="361"/>
      <c r="H41" s="303"/>
      <c r="I41" s="303"/>
      <c r="J41" s="306"/>
      <c r="K41" s="360"/>
      <c r="L41" s="344"/>
      <c r="M41" s="367"/>
      <c r="N41" s="360"/>
      <c r="O41" s="344"/>
      <c r="P41" s="407"/>
      <c r="Q41" s="345"/>
      <c r="R41" s="346"/>
      <c r="S41" s="407"/>
      <c r="T41" s="347"/>
      <c r="U41" s="345"/>
      <c r="V41" s="346"/>
      <c r="W41" s="407"/>
      <c r="X41" s="174" t="s">
        <v>157</v>
      </c>
      <c r="Y41" s="188" t="s">
        <v>152</v>
      </c>
      <c r="Z41" s="185">
        <f>VLOOKUP($X41,vstupy!$B$18:$F$31,MATCH($Y41,vstupy!$B$17:$F$17,0),0)</f>
        <v>0</v>
      </c>
      <c r="AA41" s="121" t="s">
        <v>158</v>
      </c>
      <c r="AB41" s="185">
        <f>VLOOKUP($AA41,vstupy!$B$34:$C$36,2,FALSE)</f>
        <v>0</v>
      </c>
      <c r="AC41" s="185">
        <f t="shared" si="523"/>
        <v>0</v>
      </c>
      <c r="AD41" s="343"/>
      <c r="AE41" s="327"/>
      <c r="AF41" s="315"/>
      <c r="AG41" s="330"/>
      <c r="AH41" s="330"/>
      <c r="AI41" s="330"/>
      <c r="AJ41" s="330"/>
      <c r="AK41" s="330"/>
      <c r="AL41" s="330"/>
      <c r="AM41" s="333"/>
      <c r="AN41" s="330"/>
      <c r="AO41" s="336"/>
      <c r="AP41" s="315"/>
      <c r="AQ41" s="313"/>
      <c r="AR41" s="313"/>
      <c r="AS41" s="313"/>
      <c r="AT41" s="313"/>
      <c r="AU41" s="313"/>
      <c r="AV41" s="313"/>
      <c r="AW41" s="313"/>
      <c r="AX41" s="313"/>
      <c r="AY41" s="313"/>
      <c r="AZ41" s="313"/>
      <c r="BA41" s="313"/>
      <c r="BB41" s="313"/>
      <c r="BC41" s="313"/>
      <c r="BD41" s="313"/>
      <c r="BE41" s="313"/>
      <c r="BF41" s="313"/>
      <c r="BG41" s="313"/>
      <c r="BH41" s="313"/>
      <c r="BI41" s="324"/>
      <c r="BJ41" s="314"/>
      <c r="BK41" s="315"/>
      <c r="BL41" s="313"/>
      <c r="BM41" s="313"/>
      <c r="BN41" s="313"/>
      <c r="BO41" s="313"/>
      <c r="BP41" s="313"/>
      <c r="BQ41" s="313"/>
      <c r="BR41" s="313"/>
      <c r="BS41" s="313"/>
      <c r="BT41" s="310"/>
      <c r="BU41" s="315"/>
      <c r="BV41" s="313"/>
      <c r="BW41" s="313"/>
      <c r="BX41" s="313"/>
      <c r="BY41" s="313"/>
      <c r="BZ41" s="313"/>
      <c r="CA41" s="313"/>
      <c r="CB41" s="313"/>
      <c r="CC41" s="313"/>
      <c r="CD41" s="310"/>
      <c r="CE41" s="316"/>
      <c r="CF41" s="315"/>
      <c r="CG41" s="313"/>
      <c r="CH41" s="313"/>
      <c r="CI41" s="313"/>
      <c r="CJ41" s="310"/>
      <c r="CK41" s="317"/>
      <c r="CL41" s="320"/>
      <c r="CM41" s="315"/>
      <c r="CN41" s="313"/>
      <c r="CO41" s="313"/>
      <c r="CP41" s="313"/>
      <c r="CQ41" s="313"/>
      <c r="CR41" s="313"/>
      <c r="CS41" s="313"/>
      <c r="CT41" s="313"/>
      <c r="CU41" s="313"/>
      <c r="CV41" s="310"/>
      <c r="CW41" s="314"/>
      <c r="CX41" s="314"/>
      <c r="CY41" s="315"/>
      <c r="CZ41" s="313"/>
      <c r="DA41" s="313"/>
      <c r="DB41" s="313"/>
      <c r="DC41" s="313"/>
      <c r="DD41" s="313"/>
      <c r="DE41" s="313"/>
      <c r="DF41" s="313"/>
      <c r="DG41" s="313"/>
      <c r="DH41" s="310"/>
      <c r="DI41" s="321"/>
      <c r="DJ41" s="321"/>
      <c r="DK41" s="322"/>
      <c r="DL41" s="322"/>
      <c r="DM41" s="322"/>
      <c r="DN41" s="322"/>
      <c r="DO41" s="322"/>
      <c r="DP41" s="322"/>
      <c r="DQ41" s="323"/>
      <c r="DR41" s="315"/>
      <c r="DS41" s="313"/>
      <c r="DT41" s="313"/>
      <c r="DU41" s="313"/>
      <c r="DV41" s="310"/>
      <c r="DW41" s="311"/>
      <c r="DX41" s="315"/>
      <c r="DY41" s="313"/>
      <c r="DZ41" s="313"/>
      <c r="EA41" s="313"/>
      <c r="EB41" s="310"/>
      <c r="EC41" s="311"/>
      <c r="ED41" s="312"/>
    </row>
    <row r="42" spans="1:134" s="16" customFormat="1" ht="12.6" customHeight="1" x14ac:dyDescent="0.2">
      <c r="B42" s="366">
        <f t="shared" ref="B42" si="579">B39+1</f>
        <v>12</v>
      </c>
      <c r="C42" s="348" t="s">
        <v>319</v>
      </c>
      <c r="D42" s="348" t="s">
        <v>320</v>
      </c>
      <c r="E42" s="348" t="s">
        <v>321</v>
      </c>
      <c r="F42" s="355" t="s">
        <v>208</v>
      </c>
      <c r="G42" s="362">
        <v>46388</v>
      </c>
      <c r="H42" s="307" t="str">
        <f t="shared" ref="H42" si="580">IF($F42="3e)  Skoršia transpozícia  - zavedenie transpozície pred termínom ktorý určuje smernica EÚ. "," ","")</f>
        <v/>
      </c>
      <c r="I42" s="307" t="str">
        <f t="shared" ref="I42" si="581">IF($F42="3e)  Skoršia transpozícia  - zavedenie transpozície pred termínom ktorý určuje smernica EÚ. ",$H42,"NA")</f>
        <v>NA</v>
      </c>
      <c r="J42" s="298">
        <f>IF(I42&gt;12,1,I42/12)</f>
        <v>1</v>
      </c>
      <c r="K42" s="355" t="s">
        <v>466</v>
      </c>
      <c r="L42" s="348">
        <v>1</v>
      </c>
      <c r="M42" s="354">
        <f>IF(L42="N",0,L42)</f>
        <v>1</v>
      </c>
      <c r="N42" s="355" t="s">
        <v>211</v>
      </c>
      <c r="O42" s="348"/>
      <c r="P42" s="408">
        <v>350</v>
      </c>
      <c r="Q42" s="349" t="s">
        <v>185</v>
      </c>
      <c r="R42" s="350">
        <f>VLOOKUP(Q42,vstupy!$B$3:$C$15,2,FALSE)</f>
        <v>0.25</v>
      </c>
      <c r="S42" s="408"/>
      <c r="T42" s="351"/>
      <c r="U42" s="349" t="s">
        <v>36</v>
      </c>
      <c r="V42" s="350">
        <f>VLOOKUP(U42,vstupy!$B$3:$C$15,2,FALSE)</f>
        <v>0</v>
      </c>
      <c r="W42" s="408"/>
      <c r="X42" s="283" t="s">
        <v>157</v>
      </c>
      <c r="Y42" s="284" t="s">
        <v>152</v>
      </c>
      <c r="Z42" s="285">
        <f>VLOOKUP($X42,vstupy!$B$18:$F$31,MATCH($Y42,vstupy!$B$17:$F$17,0),0)</f>
        <v>0</v>
      </c>
      <c r="AA42" s="286" t="s">
        <v>158</v>
      </c>
      <c r="AB42" s="285">
        <f>VLOOKUP($AA42,vstupy!$B$34:$C$36,2,FALSE)</f>
        <v>0</v>
      </c>
      <c r="AC42" s="285">
        <f t="shared" si="523"/>
        <v>0</v>
      </c>
      <c r="AD42" s="338" t="s">
        <v>36</v>
      </c>
      <c r="AE42" s="325">
        <f>VLOOKUP(AD42,vstupy!$B$3:$C$15,2,FALSE)</f>
        <v>0</v>
      </c>
      <c r="AF42" s="328">
        <f>IFERROR(IF(M42=0,"N",O42/L42*J42),0)</f>
        <v>0</v>
      </c>
      <c r="AG42" s="333">
        <f>O42*J42</f>
        <v>0</v>
      </c>
      <c r="AH42" s="395">
        <f t="shared" ref="AH42" si="582">P42*R42*J42</f>
        <v>87.5</v>
      </c>
      <c r="AI42" s="333">
        <f t="shared" ref="AI42" si="583">IFERROR(AH42*M42,0)</f>
        <v>87.5</v>
      </c>
      <c r="AJ42" s="395">
        <f t="shared" si="181"/>
        <v>0</v>
      </c>
      <c r="AK42" s="333">
        <f t="shared" ref="AK42" si="584">S42*J42</f>
        <v>0</v>
      </c>
      <c r="AL42" s="333">
        <f>T42*V42*J42</f>
        <v>0</v>
      </c>
      <c r="AM42" s="334">
        <f t="shared" ref="AM42" si="585">IFERROR(AL42*M42,0)</f>
        <v>0</v>
      </c>
      <c r="AN42" s="333">
        <f t="shared" ref="AN42" si="586">IF(W42&gt;0,IF(AE42&gt;0,($G$5/160)*(W42/60)*AE42*J42,0),IF(AE42&gt;0,($G$5/160)*((AC42+AC43+AC44)/60)*AE42*J42,0))</f>
        <v>0</v>
      </c>
      <c r="AO42" s="394">
        <f>IFERROR(AN42*M42,0)</f>
        <v>0</v>
      </c>
      <c r="AP42" s="315">
        <f t="shared" ref="AP42" si="587">IF($N42="In (zvyšuje náklady)",AF42,0)</f>
        <v>0</v>
      </c>
      <c r="AQ42" s="313">
        <f t="shared" ref="AQ42" si="588">IF($N42="In (zvyšuje náklady)",AG42,0)</f>
        <v>0</v>
      </c>
      <c r="AR42" s="313">
        <f t="shared" ref="AR42" si="589">IF($N42="In (zvyšuje náklady)",AH42,0)</f>
        <v>87.5</v>
      </c>
      <c r="AS42" s="313">
        <f t="shared" ref="AS42" si="590">IF($N42="In (zvyšuje náklady)",AI42,0)</f>
        <v>87.5</v>
      </c>
      <c r="AT42" s="313">
        <f t="shared" ref="AT42" si="591">IF($N42="In (zvyšuje náklady)",AJ42,0)</f>
        <v>0</v>
      </c>
      <c r="AU42" s="313">
        <f t="shared" ref="AU42" si="592">IF($N42="In (zvyšuje náklady)",AK42,0)</f>
        <v>0</v>
      </c>
      <c r="AV42" s="313">
        <f t="shared" ref="AV42" si="593">IF($N42="In (zvyšuje náklady)",AL42,0)</f>
        <v>0</v>
      </c>
      <c r="AW42" s="313">
        <f t="shared" ref="AW42" si="594">IF($N42="In (zvyšuje náklady)",AM42,0)</f>
        <v>0</v>
      </c>
      <c r="AX42" s="313">
        <f t="shared" ref="AX42" si="595">IF($N42="In (zvyšuje náklady)",AN42,0)</f>
        <v>0</v>
      </c>
      <c r="AY42" s="313">
        <f t="shared" ref="AY42" si="596">IF($N42="In (zvyšuje náklady)",AO42,0)</f>
        <v>0</v>
      </c>
      <c r="AZ42" s="313" t="str">
        <f t="shared" ref="AZ42" si="597">IF($N42="Out (znižuje náklady)",AF42,"0")</f>
        <v>0</v>
      </c>
      <c r="BA42" s="313" t="str">
        <f t="shared" ref="BA42" si="598">IF($N42="Out (znižuje náklady)",AG42,"0")</f>
        <v>0</v>
      </c>
      <c r="BB42" s="313" t="str">
        <f t="shared" ref="BB42" si="599">IF($N42="Out (znižuje náklady)",AH42,"0")</f>
        <v>0</v>
      </c>
      <c r="BC42" s="313" t="str">
        <f t="shared" ref="BC42" si="600">IF($N42="Out (znižuje náklady)",AI42,"0")</f>
        <v>0</v>
      </c>
      <c r="BD42" s="313" t="str">
        <f t="shared" ref="BD42" si="601">IF($N42="Out (znižuje náklady)",AJ42,"0")</f>
        <v>0</v>
      </c>
      <c r="BE42" s="313" t="str">
        <f t="shared" ref="BE42" si="602">IF($N42="Out (znižuje náklady)",AK42,"0")</f>
        <v>0</v>
      </c>
      <c r="BF42" s="313" t="str">
        <f t="shared" ref="BF42" si="603">IF($N42="Out (znižuje náklady)",AL42,"0")</f>
        <v>0</v>
      </c>
      <c r="BG42" s="313" t="str">
        <f t="shared" ref="BG42" si="604">IF($N42="Out (znižuje náklady)",AM42,"0")</f>
        <v>0</v>
      </c>
      <c r="BH42" s="313" t="str">
        <f t="shared" ref="BH42" si="605">IF($N42="Out (znižuje náklady)",AN42,"0")</f>
        <v>0</v>
      </c>
      <c r="BI42" s="324" t="str">
        <f t="shared" ref="BI42" si="606">IF($N42="Out (znižuje náklady)",AO42,"0")</f>
        <v>0</v>
      </c>
      <c r="BJ42" s="314">
        <f>IF(F42=vstupy!$B$47,0,1)</f>
        <v>1</v>
      </c>
      <c r="BK42" s="315">
        <f t="shared" ref="BK42" si="607">$BJ42*AP42</f>
        <v>0</v>
      </c>
      <c r="BL42" s="313">
        <f t="shared" ref="BL42" si="608">$BJ42*AQ42</f>
        <v>0</v>
      </c>
      <c r="BM42" s="313">
        <f t="shared" ref="BM42" si="609">$BJ42*AR42</f>
        <v>87.5</v>
      </c>
      <c r="BN42" s="313">
        <f t="shared" ref="BN42" si="610">$BJ42*AS42</f>
        <v>87.5</v>
      </c>
      <c r="BO42" s="313">
        <f t="shared" ref="BO42" si="611">$BJ42*AT42</f>
        <v>0</v>
      </c>
      <c r="BP42" s="313">
        <f t="shared" ref="BP42" si="612">$BJ42*AU42</f>
        <v>0</v>
      </c>
      <c r="BQ42" s="313">
        <f t="shared" ref="BQ42" si="613">$BJ42*AV42</f>
        <v>0</v>
      </c>
      <c r="BR42" s="313">
        <f t="shared" ref="BR42" si="614">$BJ42*AW42</f>
        <v>0</v>
      </c>
      <c r="BS42" s="313">
        <f t="shared" ref="BS42" si="615">$BJ42*AX42</f>
        <v>0</v>
      </c>
      <c r="BT42" s="310">
        <f t="shared" ref="BT42" si="616">$BJ42*AY42</f>
        <v>0</v>
      </c>
      <c r="BU42" s="315">
        <f t="shared" ref="BU42" si="617">$BJ42*AZ42</f>
        <v>0</v>
      </c>
      <c r="BV42" s="313">
        <f t="shared" ref="BV42" si="618">$BJ42*BA42</f>
        <v>0</v>
      </c>
      <c r="BW42" s="313">
        <f t="shared" ref="BW42" si="619">$BJ42*BB42</f>
        <v>0</v>
      </c>
      <c r="BX42" s="313">
        <f t="shared" ref="BX42" si="620">$BJ42*BC42</f>
        <v>0</v>
      </c>
      <c r="BY42" s="313">
        <f t="shared" ref="BY42" si="621">$BJ42*BD42</f>
        <v>0</v>
      </c>
      <c r="BZ42" s="313">
        <f t="shared" ref="BZ42" si="622">$BJ42*BE42</f>
        <v>0</v>
      </c>
      <c r="CA42" s="313">
        <f t="shared" ref="CA42" si="623">$BJ42*BF42</f>
        <v>0</v>
      </c>
      <c r="CB42" s="313">
        <f t="shared" ref="CB42" si="624">$BJ42*BG42</f>
        <v>0</v>
      </c>
      <c r="CC42" s="313">
        <f t="shared" ref="CC42" si="625">$BJ42*BH42</f>
        <v>0</v>
      </c>
      <c r="CD42" s="310">
        <f t="shared" ref="CD42" si="626">$BJ42*BI42</f>
        <v>0</v>
      </c>
      <c r="CE42" s="316">
        <f>IF(N42="Nemení sa",1,0)</f>
        <v>0</v>
      </c>
      <c r="CF42" s="315">
        <f>AG42*$CE42</f>
        <v>0</v>
      </c>
      <c r="CG42" s="313">
        <f>AI42*$CE42</f>
        <v>0</v>
      </c>
      <c r="CH42" s="313">
        <f>AK42*$CE42</f>
        <v>0</v>
      </c>
      <c r="CI42" s="313">
        <f>AM42*$CE42</f>
        <v>0</v>
      </c>
      <c r="CJ42" s="310">
        <f>AO42*$CE42</f>
        <v>0</v>
      </c>
      <c r="CK42" s="317">
        <f t="shared" ref="CK42" si="627">SUM(CF42:CJ44)</f>
        <v>0</v>
      </c>
      <c r="CL42" s="318">
        <f>IF(F42=vstupy!B$42,"1",0)</f>
        <v>0</v>
      </c>
      <c r="CM42" s="315">
        <f t="shared" ref="CM42:CV42" si="628">IF($CL42="1",AP42,0)</f>
        <v>0</v>
      </c>
      <c r="CN42" s="313">
        <f t="shared" si="628"/>
        <v>0</v>
      </c>
      <c r="CO42" s="313">
        <f t="shared" si="628"/>
        <v>0</v>
      </c>
      <c r="CP42" s="313">
        <f t="shared" si="628"/>
        <v>0</v>
      </c>
      <c r="CQ42" s="313">
        <f t="shared" si="628"/>
        <v>0</v>
      </c>
      <c r="CR42" s="313">
        <f t="shared" si="628"/>
        <v>0</v>
      </c>
      <c r="CS42" s="313">
        <f t="shared" si="628"/>
        <v>0</v>
      </c>
      <c r="CT42" s="313">
        <f t="shared" si="628"/>
        <v>0</v>
      </c>
      <c r="CU42" s="313">
        <f t="shared" si="628"/>
        <v>0</v>
      </c>
      <c r="CV42" s="310">
        <f t="shared" si="628"/>
        <v>0</v>
      </c>
      <c r="CW42" s="314">
        <f>CP42+CT42+CV42</f>
        <v>0</v>
      </c>
      <c r="CX42" s="314">
        <f t="shared" ref="CX42" si="629">CN42+CR42</f>
        <v>0</v>
      </c>
      <c r="CY42" s="315">
        <f t="shared" ref="CY42:DH42" si="630">IF($CL42="1",AZ42,0)</f>
        <v>0</v>
      </c>
      <c r="CZ42" s="313">
        <f t="shared" si="630"/>
        <v>0</v>
      </c>
      <c r="DA42" s="313">
        <f t="shared" si="630"/>
        <v>0</v>
      </c>
      <c r="DB42" s="313">
        <f t="shared" si="630"/>
        <v>0</v>
      </c>
      <c r="DC42" s="313">
        <f t="shared" si="630"/>
        <v>0</v>
      </c>
      <c r="DD42" s="313">
        <f t="shared" si="630"/>
        <v>0</v>
      </c>
      <c r="DE42" s="313">
        <f t="shared" si="630"/>
        <v>0</v>
      </c>
      <c r="DF42" s="313">
        <f t="shared" si="630"/>
        <v>0</v>
      </c>
      <c r="DG42" s="313">
        <f t="shared" si="630"/>
        <v>0</v>
      </c>
      <c r="DH42" s="310">
        <f t="shared" si="630"/>
        <v>0</v>
      </c>
      <c r="DI42" s="321">
        <f>DB42+DF42+DH42</f>
        <v>0</v>
      </c>
      <c r="DJ42" s="321">
        <f t="shared" ref="DJ42" si="631">CZ42+DD42</f>
        <v>0</v>
      </c>
      <c r="DK42" s="322">
        <f>IF(CE42=0,1,0)</f>
        <v>1</v>
      </c>
      <c r="DL42" s="322">
        <f>IFERROR(IF($AF42="N",AH42+AJ42+AL42+AN42,AF42+AH42+AJ42+AL42+AN42),0)*$DK42</f>
        <v>87.5</v>
      </c>
      <c r="DM42" s="322">
        <f>(AG42+AI42+AK42+AM42+AO42)*$DK42</f>
        <v>87.5</v>
      </c>
      <c r="DN42" s="322">
        <f>AS42+AW42+AY42-CW42</f>
        <v>87.5</v>
      </c>
      <c r="DO42" s="322">
        <f>BC42+BG42+BI42-DI42</f>
        <v>0</v>
      </c>
      <c r="DP42" s="322">
        <f>DN42+DO42</f>
        <v>87.5</v>
      </c>
      <c r="DQ42" s="323" t="str">
        <f>IF(OR(F42=vstupy!B$40,F42=vstupy!B$41,F42=vstupy!B$42,),"0","1")</f>
        <v>0</v>
      </c>
      <c r="DR42" s="315">
        <f>IF($DQ42="1",AQ42,"0")+CF42</f>
        <v>0</v>
      </c>
      <c r="DS42" s="313">
        <f>IF($DQ42="1",AS42,"0")+CG42</f>
        <v>0</v>
      </c>
      <c r="DT42" s="313">
        <f>IF($DQ42="1",AU42,"0")+CH42</f>
        <v>0</v>
      </c>
      <c r="DU42" s="313">
        <f>IF($DQ42="1",AW42,"0")+CI42</f>
        <v>0</v>
      </c>
      <c r="DV42" s="310">
        <f>IF($DQ42="1",AY42,"0")+CJ42</f>
        <v>0</v>
      </c>
      <c r="DW42" s="311">
        <f t="shared" ref="DW42" si="632">SUM(DR42:DV44)</f>
        <v>0</v>
      </c>
      <c r="DX42" s="315" t="str">
        <f t="shared" ref="DX42" si="633">IF($DQ42="1",BA42,"0")</f>
        <v>0</v>
      </c>
      <c r="DY42" s="313" t="str">
        <f t="shared" ref="DY42" si="634">IF($DQ42="1",BC42,"0")</f>
        <v>0</v>
      </c>
      <c r="DZ42" s="313" t="str">
        <f t="shared" ref="DZ42" si="635">IF($DQ42="1",BE42,"0")</f>
        <v>0</v>
      </c>
      <c r="EA42" s="313" t="str">
        <f>IF($DQ42="1",BG42,"0")</f>
        <v>0</v>
      </c>
      <c r="EB42" s="310" t="str">
        <f>IF($DQ42="1",BI42,"0")</f>
        <v>0</v>
      </c>
      <c r="EC42" s="311">
        <f t="shared" ref="EC42" si="636">SUM(DX42:EB44)</f>
        <v>0</v>
      </c>
      <c r="ED42" s="312">
        <f>EC42+DW42</f>
        <v>0</v>
      </c>
    </row>
    <row r="43" spans="1:134" s="16" customFormat="1" ht="12.6" customHeight="1" x14ac:dyDescent="0.2">
      <c r="B43" s="366"/>
      <c r="C43" s="348"/>
      <c r="D43" s="348"/>
      <c r="E43" s="348"/>
      <c r="F43" s="356"/>
      <c r="G43" s="362"/>
      <c r="H43" s="308"/>
      <c r="I43" s="308"/>
      <c r="J43" s="299"/>
      <c r="K43" s="356"/>
      <c r="L43" s="348"/>
      <c r="M43" s="354"/>
      <c r="N43" s="356"/>
      <c r="O43" s="348"/>
      <c r="P43" s="408"/>
      <c r="Q43" s="349"/>
      <c r="R43" s="350"/>
      <c r="S43" s="408"/>
      <c r="T43" s="351"/>
      <c r="U43" s="349"/>
      <c r="V43" s="350"/>
      <c r="W43" s="408"/>
      <c r="X43" s="283" t="s">
        <v>157</v>
      </c>
      <c r="Y43" s="284" t="s">
        <v>152</v>
      </c>
      <c r="Z43" s="285">
        <f>VLOOKUP($X43,vstupy!$B$18:$F$31,MATCH($Y43,vstupy!$B$17:$F$17,0),0)</f>
        <v>0</v>
      </c>
      <c r="AA43" s="286" t="s">
        <v>158</v>
      </c>
      <c r="AB43" s="285">
        <f>VLOOKUP($AA43,vstupy!$B$34:$C$36,2,FALSE)</f>
        <v>0</v>
      </c>
      <c r="AC43" s="285">
        <f t="shared" si="523"/>
        <v>0</v>
      </c>
      <c r="AD43" s="339"/>
      <c r="AE43" s="326"/>
      <c r="AF43" s="315"/>
      <c r="AG43" s="330"/>
      <c r="AH43" s="330"/>
      <c r="AI43" s="330"/>
      <c r="AJ43" s="330"/>
      <c r="AK43" s="330"/>
      <c r="AL43" s="330"/>
      <c r="AM43" s="335"/>
      <c r="AN43" s="330"/>
      <c r="AO43" s="336"/>
      <c r="AP43" s="315"/>
      <c r="AQ43" s="313"/>
      <c r="AR43" s="313"/>
      <c r="AS43" s="313"/>
      <c r="AT43" s="313"/>
      <c r="AU43" s="313"/>
      <c r="AV43" s="313"/>
      <c r="AW43" s="313"/>
      <c r="AX43" s="313"/>
      <c r="AY43" s="313"/>
      <c r="AZ43" s="313"/>
      <c r="BA43" s="313"/>
      <c r="BB43" s="313"/>
      <c r="BC43" s="313"/>
      <c r="BD43" s="313"/>
      <c r="BE43" s="313"/>
      <c r="BF43" s="313"/>
      <c r="BG43" s="313"/>
      <c r="BH43" s="313"/>
      <c r="BI43" s="324"/>
      <c r="BJ43" s="314"/>
      <c r="BK43" s="315"/>
      <c r="BL43" s="313"/>
      <c r="BM43" s="313"/>
      <c r="BN43" s="313"/>
      <c r="BO43" s="313"/>
      <c r="BP43" s="313"/>
      <c r="BQ43" s="313"/>
      <c r="BR43" s="313"/>
      <c r="BS43" s="313"/>
      <c r="BT43" s="310"/>
      <c r="BU43" s="315"/>
      <c r="BV43" s="313"/>
      <c r="BW43" s="313"/>
      <c r="BX43" s="313"/>
      <c r="BY43" s="313"/>
      <c r="BZ43" s="313"/>
      <c r="CA43" s="313"/>
      <c r="CB43" s="313"/>
      <c r="CC43" s="313"/>
      <c r="CD43" s="310"/>
      <c r="CE43" s="316"/>
      <c r="CF43" s="315"/>
      <c r="CG43" s="313"/>
      <c r="CH43" s="313"/>
      <c r="CI43" s="313"/>
      <c r="CJ43" s="310"/>
      <c r="CK43" s="317"/>
      <c r="CL43" s="319"/>
      <c r="CM43" s="315"/>
      <c r="CN43" s="313"/>
      <c r="CO43" s="313"/>
      <c r="CP43" s="313"/>
      <c r="CQ43" s="313"/>
      <c r="CR43" s="313"/>
      <c r="CS43" s="313"/>
      <c r="CT43" s="313"/>
      <c r="CU43" s="313"/>
      <c r="CV43" s="310"/>
      <c r="CW43" s="314"/>
      <c r="CX43" s="314"/>
      <c r="CY43" s="315"/>
      <c r="CZ43" s="313"/>
      <c r="DA43" s="313"/>
      <c r="DB43" s="313"/>
      <c r="DC43" s="313"/>
      <c r="DD43" s="313"/>
      <c r="DE43" s="313"/>
      <c r="DF43" s="313"/>
      <c r="DG43" s="313"/>
      <c r="DH43" s="310"/>
      <c r="DI43" s="321"/>
      <c r="DJ43" s="321"/>
      <c r="DK43" s="322"/>
      <c r="DL43" s="322"/>
      <c r="DM43" s="322"/>
      <c r="DN43" s="322"/>
      <c r="DO43" s="322"/>
      <c r="DP43" s="322"/>
      <c r="DQ43" s="323"/>
      <c r="DR43" s="315"/>
      <c r="DS43" s="313"/>
      <c r="DT43" s="313"/>
      <c r="DU43" s="313"/>
      <c r="DV43" s="310"/>
      <c r="DW43" s="311"/>
      <c r="DX43" s="315"/>
      <c r="DY43" s="313"/>
      <c r="DZ43" s="313"/>
      <c r="EA43" s="313"/>
      <c r="EB43" s="310"/>
      <c r="EC43" s="311"/>
      <c r="ED43" s="312"/>
    </row>
    <row r="44" spans="1:134" s="16" customFormat="1" ht="12.6" customHeight="1" x14ac:dyDescent="0.2">
      <c r="B44" s="366"/>
      <c r="C44" s="348"/>
      <c r="D44" s="348"/>
      <c r="E44" s="348"/>
      <c r="F44" s="357"/>
      <c r="G44" s="362"/>
      <c r="H44" s="309"/>
      <c r="I44" s="309"/>
      <c r="J44" s="300"/>
      <c r="K44" s="357"/>
      <c r="L44" s="348"/>
      <c r="M44" s="354"/>
      <c r="N44" s="357"/>
      <c r="O44" s="348"/>
      <c r="P44" s="408"/>
      <c r="Q44" s="349"/>
      <c r="R44" s="350"/>
      <c r="S44" s="408"/>
      <c r="T44" s="351"/>
      <c r="U44" s="349"/>
      <c r="V44" s="350"/>
      <c r="W44" s="408"/>
      <c r="X44" s="283" t="s">
        <v>157</v>
      </c>
      <c r="Y44" s="284" t="s">
        <v>152</v>
      </c>
      <c r="Z44" s="285">
        <f>VLOOKUP($X44,vstupy!$B$18:$F$31,MATCH($Y44,vstupy!$B$17:$F$17,0),0)</f>
        <v>0</v>
      </c>
      <c r="AA44" s="286" t="s">
        <v>158</v>
      </c>
      <c r="AB44" s="285">
        <f>VLOOKUP($AA44,vstupy!$B$34:$C$36,2,FALSE)</f>
        <v>0</v>
      </c>
      <c r="AC44" s="285">
        <f t="shared" si="523"/>
        <v>0</v>
      </c>
      <c r="AD44" s="340"/>
      <c r="AE44" s="327"/>
      <c r="AF44" s="315"/>
      <c r="AG44" s="330"/>
      <c r="AH44" s="330"/>
      <c r="AI44" s="330"/>
      <c r="AJ44" s="330"/>
      <c r="AK44" s="330"/>
      <c r="AL44" s="330"/>
      <c r="AM44" s="333"/>
      <c r="AN44" s="330"/>
      <c r="AO44" s="336"/>
      <c r="AP44" s="315"/>
      <c r="AQ44" s="313"/>
      <c r="AR44" s="313"/>
      <c r="AS44" s="313"/>
      <c r="AT44" s="313"/>
      <c r="AU44" s="313"/>
      <c r="AV44" s="313"/>
      <c r="AW44" s="313"/>
      <c r="AX44" s="313"/>
      <c r="AY44" s="313"/>
      <c r="AZ44" s="313"/>
      <c r="BA44" s="313"/>
      <c r="BB44" s="313"/>
      <c r="BC44" s="313"/>
      <c r="BD44" s="313"/>
      <c r="BE44" s="313"/>
      <c r="BF44" s="313"/>
      <c r="BG44" s="313"/>
      <c r="BH44" s="313"/>
      <c r="BI44" s="324"/>
      <c r="BJ44" s="314"/>
      <c r="BK44" s="315"/>
      <c r="BL44" s="313"/>
      <c r="BM44" s="313"/>
      <c r="BN44" s="313"/>
      <c r="BO44" s="313"/>
      <c r="BP44" s="313"/>
      <c r="BQ44" s="313"/>
      <c r="BR44" s="313"/>
      <c r="BS44" s="313"/>
      <c r="BT44" s="310"/>
      <c r="BU44" s="315"/>
      <c r="BV44" s="313"/>
      <c r="BW44" s="313"/>
      <c r="BX44" s="313"/>
      <c r="BY44" s="313"/>
      <c r="BZ44" s="313"/>
      <c r="CA44" s="313"/>
      <c r="CB44" s="313"/>
      <c r="CC44" s="313"/>
      <c r="CD44" s="310"/>
      <c r="CE44" s="316"/>
      <c r="CF44" s="315"/>
      <c r="CG44" s="313"/>
      <c r="CH44" s="313"/>
      <c r="CI44" s="313"/>
      <c r="CJ44" s="310"/>
      <c r="CK44" s="317"/>
      <c r="CL44" s="320"/>
      <c r="CM44" s="315"/>
      <c r="CN44" s="313"/>
      <c r="CO44" s="313"/>
      <c r="CP44" s="313"/>
      <c r="CQ44" s="313"/>
      <c r="CR44" s="313"/>
      <c r="CS44" s="313"/>
      <c r="CT44" s="313"/>
      <c r="CU44" s="313"/>
      <c r="CV44" s="310"/>
      <c r="CW44" s="314"/>
      <c r="CX44" s="314"/>
      <c r="CY44" s="315"/>
      <c r="CZ44" s="313"/>
      <c r="DA44" s="313"/>
      <c r="DB44" s="313"/>
      <c r="DC44" s="313"/>
      <c r="DD44" s="313"/>
      <c r="DE44" s="313"/>
      <c r="DF44" s="313"/>
      <c r="DG44" s="313"/>
      <c r="DH44" s="310"/>
      <c r="DI44" s="321"/>
      <c r="DJ44" s="321"/>
      <c r="DK44" s="322"/>
      <c r="DL44" s="322"/>
      <c r="DM44" s="322"/>
      <c r="DN44" s="322"/>
      <c r="DO44" s="322"/>
      <c r="DP44" s="322"/>
      <c r="DQ44" s="323"/>
      <c r="DR44" s="315"/>
      <c r="DS44" s="313"/>
      <c r="DT44" s="313"/>
      <c r="DU44" s="313"/>
      <c r="DV44" s="310"/>
      <c r="DW44" s="311"/>
      <c r="DX44" s="315"/>
      <c r="DY44" s="313"/>
      <c r="DZ44" s="313"/>
      <c r="EA44" s="313"/>
      <c r="EB44" s="310"/>
      <c r="EC44" s="311"/>
      <c r="ED44" s="312"/>
    </row>
    <row r="45" spans="1:134" ht="12.6" customHeight="1" x14ac:dyDescent="0.2">
      <c r="B45" s="365">
        <f t="shared" ref="B45" si="637">B42+1</f>
        <v>13</v>
      </c>
      <c r="C45" s="364" t="s">
        <v>337</v>
      </c>
      <c r="D45" s="364" t="s">
        <v>331</v>
      </c>
      <c r="E45" s="364" t="s">
        <v>329</v>
      </c>
      <c r="F45" s="358" t="s">
        <v>208</v>
      </c>
      <c r="G45" s="361">
        <v>46388</v>
      </c>
      <c r="H45" s="301" t="str">
        <f t="shared" ref="H45" si="638">IF($F45="3e)  Skoršia transpozícia  - zavedenie transpozície pred termínom ktorý určuje smernica EÚ. "," ","")</f>
        <v/>
      </c>
      <c r="I45" s="301" t="str">
        <f t="shared" ref="I45" si="639">IF($F45="3e)  Skoršia transpozícia  - zavedenie transpozície pred termínom ktorý určuje smernica EÚ. ",$H45,"NA")</f>
        <v>NA</v>
      </c>
      <c r="J45" s="304">
        <f>IF(I45&gt;12,1,I45/12)</f>
        <v>1</v>
      </c>
      <c r="K45" s="358" t="s">
        <v>475</v>
      </c>
      <c r="L45" s="344">
        <v>19</v>
      </c>
      <c r="M45" s="367">
        <f>IF(L45="N",0,L45)</f>
        <v>19</v>
      </c>
      <c r="N45" s="358" t="s">
        <v>213</v>
      </c>
      <c r="O45" s="344"/>
      <c r="P45" s="352">
        <v>1000</v>
      </c>
      <c r="Q45" s="345" t="s">
        <v>185</v>
      </c>
      <c r="R45" s="346">
        <f>VLOOKUP(Q45,vstupy!$B$3:$C$15,2,FALSE)</f>
        <v>0.25</v>
      </c>
      <c r="S45" s="344"/>
      <c r="T45" s="347"/>
      <c r="U45" s="345" t="s">
        <v>36</v>
      </c>
      <c r="V45" s="346">
        <f>VLOOKUP(U45,vstupy!$B$3:$C$15,2,FALSE)</f>
        <v>0</v>
      </c>
      <c r="W45" s="344"/>
      <c r="X45" s="174" t="s">
        <v>157</v>
      </c>
      <c r="Y45" s="188" t="s">
        <v>152</v>
      </c>
      <c r="Z45" s="185">
        <f>VLOOKUP($X45,vstupy!$B$18:$F$31,MATCH($Y45,vstupy!$B$17:$F$17,0),0)</f>
        <v>0</v>
      </c>
      <c r="AA45" s="121" t="s">
        <v>158</v>
      </c>
      <c r="AB45" s="185">
        <f>VLOOKUP($AA45,vstupy!$B$34:$C$36,2,FALSE)</f>
        <v>0</v>
      </c>
      <c r="AC45" s="185">
        <f t="shared" si="523"/>
        <v>0</v>
      </c>
      <c r="AD45" s="341" t="s">
        <v>36</v>
      </c>
      <c r="AE45" s="325">
        <f>VLOOKUP(AD45,vstupy!$B$3:$C$15,2,FALSE)</f>
        <v>0</v>
      </c>
      <c r="AF45" s="328">
        <f>IFERROR(IF(M45=0,"N",O45/L45*J45),0)</f>
        <v>0</v>
      </c>
      <c r="AG45" s="333">
        <f>O45*J45</f>
        <v>0</v>
      </c>
      <c r="AH45" s="395">
        <f t="shared" ref="AH45" si="640">P45*R45*J45</f>
        <v>250</v>
      </c>
      <c r="AI45" s="333">
        <f t="shared" ref="AI45" si="641">IFERROR(AH45*M45,0)</f>
        <v>4750</v>
      </c>
      <c r="AJ45" s="395">
        <f t="shared" si="181"/>
        <v>0</v>
      </c>
      <c r="AK45" s="333">
        <f t="shared" ref="AK45" si="642">S45*J45</f>
        <v>0</v>
      </c>
      <c r="AL45" s="333">
        <f>T45*V45*J45</f>
        <v>0</v>
      </c>
      <c r="AM45" s="334">
        <f t="shared" ref="AM45" si="643">IFERROR(AL45*M45,0)</f>
        <v>0</v>
      </c>
      <c r="AN45" s="333">
        <f t="shared" ref="AN45" si="644">IF(W45&gt;0,IF(AE45&gt;0,($G$5/160)*(W45/60)*AE45*J45,0),IF(AE45&gt;0,($G$5/160)*((AC45+AC46+AC47)/60)*AE45*J45,0))</f>
        <v>0</v>
      </c>
      <c r="AO45" s="394">
        <f>IFERROR(AN45*M45,0)</f>
        <v>0</v>
      </c>
      <c r="AP45" s="315">
        <f t="shared" ref="AP45" si="645">IF($N45="In (zvyšuje náklady)",AF45,0)</f>
        <v>0</v>
      </c>
      <c r="AQ45" s="313">
        <f t="shared" ref="AQ45" si="646">IF($N45="In (zvyšuje náklady)",AG45,0)</f>
        <v>0</v>
      </c>
      <c r="AR45" s="313">
        <f t="shared" ref="AR45" si="647">IF($N45="In (zvyšuje náklady)",AH45,0)</f>
        <v>0</v>
      </c>
      <c r="AS45" s="313">
        <f t="shared" ref="AS45" si="648">IF($N45="In (zvyšuje náklady)",AI45,0)</f>
        <v>0</v>
      </c>
      <c r="AT45" s="313">
        <f t="shared" ref="AT45" si="649">IF($N45="In (zvyšuje náklady)",AJ45,0)</f>
        <v>0</v>
      </c>
      <c r="AU45" s="313">
        <f t="shared" ref="AU45" si="650">IF($N45="In (zvyšuje náklady)",AK45,0)</f>
        <v>0</v>
      </c>
      <c r="AV45" s="313">
        <f t="shared" ref="AV45" si="651">IF($N45="In (zvyšuje náklady)",AL45,0)</f>
        <v>0</v>
      </c>
      <c r="AW45" s="313">
        <f t="shared" ref="AW45" si="652">IF($N45="In (zvyšuje náklady)",AM45,0)</f>
        <v>0</v>
      </c>
      <c r="AX45" s="313">
        <f t="shared" ref="AX45" si="653">IF($N45="In (zvyšuje náklady)",AN45,0)</f>
        <v>0</v>
      </c>
      <c r="AY45" s="313">
        <f t="shared" ref="AY45" si="654">IF($N45="In (zvyšuje náklady)",AO45,0)</f>
        <v>0</v>
      </c>
      <c r="AZ45" s="313">
        <f t="shared" ref="AZ45" si="655">IF($N45="Out (znižuje náklady)",AF45,"0")</f>
        <v>0</v>
      </c>
      <c r="BA45" s="313">
        <f t="shared" ref="BA45" si="656">IF($N45="Out (znižuje náklady)",AG45,"0")</f>
        <v>0</v>
      </c>
      <c r="BB45" s="313">
        <f t="shared" ref="BB45" si="657">IF($N45="Out (znižuje náklady)",AH45,"0")</f>
        <v>250</v>
      </c>
      <c r="BC45" s="313">
        <f t="shared" ref="BC45" si="658">IF($N45="Out (znižuje náklady)",AI45,"0")</f>
        <v>4750</v>
      </c>
      <c r="BD45" s="313">
        <f t="shared" ref="BD45" si="659">IF($N45="Out (znižuje náklady)",AJ45,"0")</f>
        <v>0</v>
      </c>
      <c r="BE45" s="313">
        <f t="shared" ref="BE45" si="660">IF($N45="Out (znižuje náklady)",AK45,"0")</f>
        <v>0</v>
      </c>
      <c r="BF45" s="313">
        <f t="shared" ref="BF45" si="661">IF($N45="Out (znižuje náklady)",AL45,"0")</f>
        <v>0</v>
      </c>
      <c r="BG45" s="313">
        <f t="shared" ref="BG45" si="662">IF($N45="Out (znižuje náklady)",AM45,"0")</f>
        <v>0</v>
      </c>
      <c r="BH45" s="313">
        <f t="shared" ref="BH45" si="663">IF($N45="Out (znižuje náklady)",AN45,"0")</f>
        <v>0</v>
      </c>
      <c r="BI45" s="324">
        <f t="shared" ref="BI45" si="664">IF($N45="Out (znižuje náklady)",AO45,"0")</f>
        <v>0</v>
      </c>
      <c r="BJ45" s="314">
        <f>IF(F45=vstupy!$B$47,0,1)</f>
        <v>1</v>
      </c>
      <c r="BK45" s="315">
        <f t="shared" ref="BK45" si="665">$BJ45*AP45</f>
        <v>0</v>
      </c>
      <c r="BL45" s="313">
        <f t="shared" ref="BL45" si="666">$BJ45*AQ45</f>
        <v>0</v>
      </c>
      <c r="BM45" s="313">
        <f t="shared" ref="BM45" si="667">$BJ45*AR45</f>
        <v>0</v>
      </c>
      <c r="BN45" s="313">
        <f t="shared" ref="BN45" si="668">$BJ45*AS45</f>
        <v>0</v>
      </c>
      <c r="BO45" s="313">
        <f t="shared" ref="BO45" si="669">$BJ45*AT45</f>
        <v>0</v>
      </c>
      <c r="BP45" s="313">
        <f t="shared" ref="BP45" si="670">$BJ45*AU45</f>
        <v>0</v>
      </c>
      <c r="BQ45" s="313">
        <f t="shared" ref="BQ45" si="671">$BJ45*AV45</f>
        <v>0</v>
      </c>
      <c r="BR45" s="313">
        <f t="shared" ref="BR45" si="672">$BJ45*AW45</f>
        <v>0</v>
      </c>
      <c r="BS45" s="313">
        <f t="shared" ref="BS45" si="673">$BJ45*AX45</f>
        <v>0</v>
      </c>
      <c r="BT45" s="310">
        <f t="shared" ref="BT45" si="674">$BJ45*AY45</f>
        <v>0</v>
      </c>
      <c r="BU45" s="315">
        <f t="shared" ref="BU45" si="675">$BJ45*AZ45</f>
        <v>0</v>
      </c>
      <c r="BV45" s="313">
        <f t="shared" ref="BV45" si="676">$BJ45*BA45</f>
        <v>0</v>
      </c>
      <c r="BW45" s="313">
        <f t="shared" ref="BW45" si="677">$BJ45*BB45</f>
        <v>250</v>
      </c>
      <c r="BX45" s="313">
        <f t="shared" ref="BX45" si="678">$BJ45*BC45</f>
        <v>4750</v>
      </c>
      <c r="BY45" s="313">
        <f t="shared" ref="BY45" si="679">$BJ45*BD45</f>
        <v>0</v>
      </c>
      <c r="BZ45" s="313">
        <f t="shared" ref="BZ45" si="680">$BJ45*BE45</f>
        <v>0</v>
      </c>
      <c r="CA45" s="313">
        <f t="shared" ref="CA45" si="681">$BJ45*BF45</f>
        <v>0</v>
      </c>
      <c r="CB45" s="313">
        <f t="shared" ref="CB45" si="682">$BJ45*BG45</f>
        <v>0</v>
      </c>
      <c r="CC45" s="313">
        <f t="shared" ref="CC45" si="683">$BJ45*BH45</f>
        <v>0</v>
      </c>
      <c r="CD45" s="310">
        <f t="shared" ref="CD45" si="684">$BJ45*BI45</f>
        <v>0</v>
      </c>
      <c r="CE45" s="316">
        <f>IF(N45="Nemení sa",1,0)</f>
        <v>0</v>
      </c>
      <c r="CF45" s="315">
        <f>AG45*$CE45</f>
        <v>0</v>
      </c>
      <c r="CG45" s="313">
        <f>AI45*$CE45</f>
        <v>0</v>
      </c>
      <c r="CH45" s="313">
        <f>AK45*$CE45</f>
        <v>0</v>
      </c>
      <c r="CI45" s="313">
        <f>AM45*$CE45</f>
        <v>0</v>
      </c>
      <c r="CJ45" s="310">
        <f>AO45*$CE45</f>
        <v>0</v>
      </c>
      <c r="CK45" s="317">
        <f t="shared" ref="CK45" si="685">SUM(CF45:CJ47)</f>
        <v>0</v>
      </c>
      <c r="CL45" s="318">
        <f>IF(F45=vstupy!B$42,"1",0)</f>
        <v>0</v>
      </c>
      <c r="CM45" s="315">
        <f t="shared" ref="CM45:CV45" si="686">IF($CL45="1",AP45,0)</f>
        <v>0</v>
      </c>
      <c r="CN45" s="313">
        <f t="shared" si="686"/>
        <v>0</v>
      </c>
      <c r="CO45" s="313">
        <f t="shared" si="686"/>
        <v>0</v>
      </c>
      <c r="CP45" s="313">
        <f t="shared" si="686"/>
        <v>0</v>
      </c>
      <c r="CQ45" s="313">
        <f t="shared" si="686"/>
        <v>0</v>
      </c>
      <c r="CR45" s="313">
        <f t="shared" si="686"/>
        <v>0</v>
      </c>
      <c r="CS45" s="313">
        <f t="shared" si="686"/>
        <v>0</v>
      </c>
      <c r="CT45" s="313">
        <f t="shared" si="686"/>
        <v>0</v>
      </c>
      <c r="CU45" s="313">
        <f t="shared" si="686"/>
        <v>0</v>
      </c>
      <c r="CV45" s="310">
        <f t="shared" si="686"/>
        <v>0</v>
      </c>
      <c r="CW45" s="314">
        <f>CP45+CT45+CV45</f>
        <v>0</v>
      </c>
      <c r="CX45" s="314">
        <f t="shared" ref="CX45" si="687">CN45+CR45</f>
        <v>0</v>
      </c>
      <c r="CY45" s="315">
        <f t="shared" ref="CY45:DH45" si="688">IF($CL45="1",AZ45,0)</f>
        <v>0</v>
      </c>
      <c r="CZ45" s="313">
        <f t="shared" si="688"/>
        <v>0</v>
      </c>
      <c r="DA45" s="313">
        <f t="shared" si="688"/>
        <v>0</v>
      </c>
      <c r="DB45" s="313">
        <f t="shared" si="688"/>
        <v>0</v>
      </c>
      <c r="DC45" s="313">
        <f t="shared" si="688"/>
        <v>0</v>
      </c>
      <c r="DD45" s="313">
        <f t="shared" si="688"/>
        <v>0</v>
      </c>
      <c r="DE45" s="313">
        <f t="shared" si="688"/>
        <v>0</v>
      </c>
      <c r="DF45" s="313">
        <f t="shared" si="688"/>
        <v>0</v>
      </c>
      <c r="DG45" s="313">
        <f t="shared" si="688"/>
        <v>0</v>
      </c>
      <c r="DH45" s="310">
        <f t="shared" si="688"/>
        <v>0</v>
      </c>
      <c r="DI45" s="321">
        <f>DB45+DF45+DH45</f>
        <v>0</v>
      </c>
      <c r="DJ45" s="321">
        <f t="shared" ref="DJ45" si="689">CZ45+DD45</f>
        <v>0</v>
      </c>
      <c r="DK45" s="322">
        <f>IF(CE45=0,1,0)</f>
        <v>1</v>
      </c>
      <c r="DL45" s="322">
        <f>IFERROR(IF($AF45="N",AH45+AJ45+AL45+AN45,AF45+AH45+AJ45+AL45+AN45),0)*$DK45</f>
        <v>250</v>
      </c>
      <c r="DM45" s="322">
        <f>(AG45+AI45+AK45+AM45+AO45)*$DK45</f>
        <v>4750</v>
      </c>
      <c r="DN45" s="322">
        <f>AS45+AW45+AY45-CW45</f>
        <v>0</v>
      </c>
      <c r="DO45" s="322">
        <f>BC45+BG45+BI45-DI45</f>
        <v>4750</v>
      </c>
      <c r="DP45" s="322">
        <f>DN45+DO45</f>
        <v>4750</v>
      </c>
      <c r="DQ45" s="323" t="str">
        <f>IF(OR(F45=vstupy!B$40,F45=vstupy!B$41,F45=vstupy!B$42,),"0","1")</f>
        <v>0</v>
      </c>
      <c r="DR45" s="315">
        <f>IF($DQ45="1",AQ45,"0")+CF45</f>
        <v>0</v>
      </c>
      <c r="DS45" s="313">
        <f>IF($DQ45="1",AS45,"0")+CG45</f>
        <v>0</v>
      </c>
      <c r="DT45" s="313">
        <f>IF($DQ45="1",AU45,"0")+CH45</f>
        <v>0</v>
      </c>
      <c r="DU45" s="313">
        <f>IF($DQ45="1",AW45,"0")+CI45</f>
        <v>0</v>
      </c>
      <c r="DV45" s="310">
        <f>IF($DQ45="1",AY45,"0")+CJ45</f>
        <v>0</v>
      </c>
      <c r="DW45" s="311">
        <f t="shared" ref="DW45" si="690">SUM(DR45:DV47)</f>
        <v>0</v>
      </c>
      <c r="DX45" s="315" t="str">
        <f t="shared" ref="DX45" si="691">IF($DQ45="1",BA45,"0")</f>
        <v>0</v>
      </c>
      <c r="DY45" s="313" t="str">
        <f t="shared" ref="DY45" si="692">IF($DQ45="1",BC45,"0")</f>
        <v>0</v>
      </c>
      <c r="DZ45" s="313" t="str">
        <f t="shared" ref="DZ45" si="693">IF($DQ45="1",BE45,"0")</f>
        <v>0</v>
      </c>
      <c r="EA45" s="313" t="str">
        <f>IF($DQ45="1",BG45,"0")</f>
        <v>0</v>
      </c>
      <c r="EB45" s="310" t="str">
        <f>IF($DQ45="1",BI45,"0")</f>
        <v>0</v>
      </c>
      <c r="EC45" s="311">
        <f t="shared" ref="EC45" si="694">SUM(DX45:EB47)</f>
        <v>0</v>
      </c>
      <c r="ED45" s="312">
        <f>EC45+DW45</f>
        <v>0</v>
      </c>
    </row>
    <row r="46" spans="1:134" ht="12.6" customHeight="1" x14ac:dyDescent="0.2">
      <c r="B46" s="365"/>
      <c r="C46" s="364"/>
      <c r="D46" s="364"/>
      <c r="E46" s="364"/>
      <c r="F46" s="359"/>
      <c r="G46" s="361"/>
      <c r="H46" s="302"/>
      <c r="I46" s="302"/>
      <c r="J46" s="305"/>
      <c r="K46" s="359"/>
      <c r="L46" s="344"/>
      <c r="M46" s="367"/>
      <c r="N46" s="359"/>
      <c r="O46" s="344"/>
      <c r="P46" s="344"/>
      <c r="Q46" s="345"/>
      <c r="R46" s="346"/>
      <c r="S46" s="344"/>
      <c r="T46" s="347"/>
      <c r="U46" s="345"/>
      <c r="V46" s="346"/>
      <c r="W46" s="344"/>
      <c r="X46" s="174" t="s">
        <v>157</v>
      </c>
      <c r="Y46" s="188" t="s">
        <v>152</v>
      </c>
      <c r="Z46" s="185">
        <f>VLOOKUP($X46,vstupy!$B$18:$F$31,MATCH($Y46,vstupy!$B$17:$F$17,0),0)</f>
        <v>0</v>
      </c>
      <c r="AA46" s="121" t="s">
        <v>158</v>
      </c>
      <c r="AB46" s="185">
        <f>VLOOKUP($AA46,vstupy!$B$34:$C$36,2,FALSE)</f>
        <v>0</v>
      </c>
      <c r="AC46" s="185">
        <f t="shared" si="523"/>
        <v>0</v>
      </c>
      <c r="AD46" s="342"/>
      <c r="AE46" s="326"/>
      <c r="AF46" s="315"/>
      <c r="AG46" s="330"/>
      <c r="AH46" s="330"/>
      <c r="AI46" s="330"/>
      <c r="AJ46" s="330"/>
      <c r="AK46" s="330"/>
      <c r="AL46" s="330"/>
      <c r="AM46" s="335"/>
      <c r="AN46" s="330"/>
      <c r="AO46" s="336"/>
      <c r="AP46" s="315"/>
      <c r="AQ46" s="313"/>
      <c r="AR46" s="313"/>
      <c r="AS46" s="313"/>
      <c r="AT46" s="313"/>
      <c r="AU46" s="313"/>
      <c r="AV46" s="313"/>
      <c r="AW46" s="313"/>
      <c r="AX46" s="313"/>
      <c r="AY46" s="313"/>
      <c r="AZ46" s="313"/>
      <c r="BA46" s="313"/>
      <c r="BB46" s="313"/>
      <c r="BC46" s="313"/>
      <c r="BD46" s="313"/>
      <c r="BE46" s="313"/>
      <c r="BF46" s="313"/>
      <c r="BG46" s="313"/>
      <c r="BH46" s="313"/>
      <c r="BI46" s="324"/>
      <c r="BJ46" s="314"/>
      <c r="BK46" s="315"/>
      <c r="BL46" s="313"/>
      <c r="BM46" s="313"/>
      <c r="BN46" s="313"/>
      <c r="BO46" s="313"/>
      <c r="BP46" s="313"/>
      <c r="BQ46" s="313"/>
      <c r="BR46" s="313"/>
      <c r="BS46" s="313"/>
      <c r="BT46" s="310"/>
      <c r="BU46" s="315"/>
      <c r="BV46" s="313"/>
      <c r="BW46" s="313"/>
      <c r="BX46" s="313"/>
      <c r="BY46" s="313"/>
      <c r="BZ46" s="313"/>
      <c r="CA46" s="313"/>
      <c r="CB46" s="313"/>
      <c r="CC46" s="313"/>
      <c r="CD46" s="310"/>
      <c r="CE46" s="316"/>
      <c r="CF46" s="315"/>
      <c r="CG46" s="313"/>
      <c r="CH46" s="313"/>
      <c r="CI46" s="313"/>
      <c r="CJ46" s="310"/>
      <c r="CK46" s="317"/>
      <c r="CL46" s="319"/>
      <c r="CM46" s="315"/>
      <c r="CN46" s="313"/>
      <c r="CO46" s="313"/>
      <c r="CP46" s="313"/>
      <c r="CQ46" s="313"/>
      <c r="CR46" s="313"/>
      <c r="CS46" s="313"/>
      <c r="CT46" s="313"/>
      <c r="CU46" s="313"/>
      <c r="CV46" s="310"/>
      <c r="CW46" s="314"/>
      <c r="CX46" s="314"/>
      <c r="CY46" s="315"/>
      <c r="CZ46" s="313"/>
      <c r="DA46" s="313"/>
      <c r="DB46" s="313"/>
      <c r="DC46" s="313"/>
      <c r="DD46" s="313"/>
      <c r="DE46" s="313"/>
      <c r="DF46" s="313"/>
      <c r="DG46" s="313"/>
      <c r="DH46" s="310"/>
      <c r="DI46" s="321"/>
      <c r="DJ46" s="321"/>
      <c r="DK46" s="322"/>
      <c r="DL46" s="322"/>
      <c r="DM46" s="322"/>
      <c r="DN46" s="322"/>
      <c r="DO46" s="322"/>
      <c r="DP46" s="322"/>
      <c r="DQ46" s="323"/>
      <c r="DR46" s="315"/>
      <c r="DS46" s="313"/>
      <c r="DT46" s="313"/>
      <c r="DU46" s="313"/>
      <c r="DV46" s="310"/>
      <c r="DW46" s="311"/>
      <c r="DX46" s="315"/>
      <c r="DY46" s="313"/>
      <c r="DZ46" s="313"/>
      <c r="EA46" s="313"/>
      <c r="EB46" s="310"/>
      <c r="EC46" s="311"/>
      <c r="ED46" s="312"/>
    </row>
    <row r="47" spans="1:134" ht="12.6" customHeight="1" x14ac:dyDescent="0.2">
      <c r="B47" s="365"/>
      <c r="C47" s="364"/>
      <c r="D47" s="364"/>
      <c r="E47" s="364"/>
      <c r="F47" s="360"/>
      <c r="G47" s="361"/>
      <c r="H47" s="303"/>
      <c r="I47" s="303"/>
      <c r="J47" s="306"/>
      <c r="K47" s="360"/>
      <c r="L47" s="344"/>
      <c r="M47" s="367"/>
      <c r="N47" s="360"/>
      <c r="O47" s="344"/>
      <c r="P47" s="344"/>
      <c r="Q47" s="345"/>
      <c r="R47" s="346"/>
      <c r="S47" s="344"/>
      <c r="T47" s="347"/>
      <c r="U47" s="345"/>
      <c r="V47" s="346"/>
      <c r="W47" s="344"/>
      <c r="X47" s="174" t="s">
        <v>157</v>
      </c>
      <c r="Y47" s="188" t="s">
        <v>152</v>
      </c>
      <c r="Z47" s="185">
        <f>VLOOKUP($X47,vstupy!$B$18:$F$31,MATCH($Y47,vstupy!$B$17:$F$17,0),0)</f>
        <v>0</v>
      </c>
      <c r="AA47" s="121" t="s">
        <v>158</v>
      </c>
      <c r="AB47" s="185">
        <f>VLOOKUP($AA47,vstupy!$B$34:$C$36,2,FALSE)</f>
        <v>0</v>
      </c>
      <c r="AC47" s="185">
        <f t="shared" si="523"/>
        <v>0</v>
      </c>
      <c r="AD47" s="343"/>
      <c r="AE47" s="327"/>
      <c r="AF47" s="315"/>
      <c r="AG47" s="330"/>
      <c r="AH47" s="330"/>
      <c r="AI47" s="330"/>
      <c r="AJ47" s="330"/>
      <c r="AK47" s="330"/>
      <c r="AL47" s="330"/>
      <c r="AM47" s="333"/>
      <c r="AN47" s="330"/>
      <c r="AO47" s="336"/>
      <c r="AP47" s="315"/>
      <c r="AQ47" s="313"/>
      <c r="AR47" s="313"/>
      <c r="AS47" s="313"/>
      <c r="AT47" s="313"/>
      <c r="AU47" s="313"/>
      <c r="AV47" s="313"/>
      <c r="AW47" s="313"/>
      <c r="AX47" s="313"/>
      <c r="AY47" s="313"/>
      <c r="AZ47" s="313"/>
      <c r="BA47" s="313"/>
      <c r="BB47" s="313"/>
      <c r="BC47" s="313"/>
      <c r="BD47" s="313"/>
      <c r="BE47" s="313"/>
      <c r="BF47" s="313"/>
      <c r="BG47" s="313"/>
      <c r="BH47" s="313"/>
      <c r="BI47" s="324"/>
      <c r="BJ47" s="314"/>
      <c r="BK47" s="315"/>
      <c r="BL47" s="313"/>
      <c r="BM47" s="313"/>
      <c r="BN47" s="313"/>
      <c r="BO47" s="313"/>
      <c r="BP47" s="313"/>
      <c r="BQ47" s="313"/>
      <c r="BR47" s="313"/>
      <c r="BS47" s="313"/>
      <c r="BT47" s="310"/>
      <c r="BU47" s="315"/>
      <c r="BV47" s="313"/>
      <c r="BW47" s="313"/>
      <c r="BX47" s="313"/>
      <c r="BY47" s="313"/>
      <c r="BZ47" s="313"/>
      <c r="CA47" s="313"/>
      <c r="CB47" s="313"/>
      <c r="CC47" s="313"/>
      <c r="CD47" s="310"/>
      <c r="CE47" s="316"/>
      <c r="CF47" s="315"/>
      <c r="CG47" s="313"/>
      <c r="CH47" s="313"/>
      <c r="CI47" s="313"/>
      <c r="CJ47" s="310"/>
      <c r="CK47" s="317"/>
      <c r="CL47" s="320"/>
      <c r="CM47" s="315"/>
      <c r="CN47" s="313"/>
      <c r="CO47" s="313"/>
      <c r="CP47" s="313"/>
      <c r="CQ47" s="313"/>
      <c r="CR47" s="313"/>
      <c r="CS47" s="313"/>
      <c r="CT47" s="313"/>
      <c r="CU47" s="313"/>
      <c r="CV47" s="310"/>
      <c r="CW47" s="314"/>
      <c r="CX47" s="314"/>
      <c r="CY47" s="315"/>
      <c r="CZ47" s="313"/>
      <c r="DA47" s="313"/>
      <c r="DB47" s="313"/>
      <c r="DC47" s="313"/>
      <c r="DD47" s="313"/>
      <c r="DE47" s="313"/>
      <c r="DF47" s="313"/>
      <c r="DG47" s="313"/>
      <c r="DH47" s="310"/>
      <c r="DI47" s="321"/>
      <c r="DJ47" s="321"/>
      <c r="DK47" s="322"/>
      <c r="DL47" s="322"/>
      <c r="DM47" s="322"/>
      <c r="DN47" s="322"/>
      <c r="DO47" s="322"/>
      <c r="DP47" s="322"/>
      <c r="DQ47" s="323"/>
      <c r="DR47" s="315"/>
      <c r="DS47" s="313"/>
      <c r="DT47" s="313"/>
      <c r="DU47" s="313"/>
      <c r="DV47" s="310"/>
      <c r="DW47" s="311"/>
      <c r="DX47" s="315"/>
      <c r="DY47" s="313"/>
      <c r="DZ47" s="313"/>
      <c r="EA47" s="313"/>
      <c r="EB47" s="310"/>
      <c r="EC47" s="311"/>
      <c r="ED47" s="312"/>
    </row>
    <row r="48" spans="1:134" s="16" customFormat="1" ht="12.6" customHeight="1" x14ac:dyDescent="0.2">
      <c r="B48" s="366">
        <f t="shared" ref="B48" si="695">B45+1</f>
        <v>14</v>
      </c>
      <c r="C48" s="363" t="s">
        <v>493</v>
      </c>
      <c r="D48" s="363" t="s">
        <v>331</v>
      </c>
      <c r="E48" s="363" t="s">
        <v>329</v>
      </c>
      <c r="F48" s="355" t="s">
        <v>208</v>
      </c>
      <c r="G48" s="362">
        <v>46388</v>
      </c>
      <c r="H48" s="307" t="str">
        <f t="shared" ref="H48" si="696">IF($F48="3e)  Skoršia transpozícia  - zavedenie transpozície pred termínom ktorý určuje smernica EÚ. "," ","")</f>
        <v/>
      </c>
      <c r="I48" s="307" t="str">
        <f t="shared" ref="I48" si="697">IF($F48="3e)  Skoršia transpozícia  - zavedenie transpozície pred termínom ktorý určuje smernica EÚ. ",$H48,"NA")</f>
        <v>NA</v>
      </c>
      <c r="J48" s="298">
        <f>IF(I48&gt;12,1,I48/12)</f>
        <v>1</v>
      </c>
      <c r="K48" s="355" t="s">
        <v>475</v>
      </c>
      <c r="L48" s="348">
        <v>0</v>
      </c>
      <c r="M48" s="354">
        <f>IF(L48="N",0,L48)</f>
        <v>0</v>
      </c>
      <c r="N48" s="355" t="s">
        <v>213</v>
      </c>
      <c r="O48" s="348"/>
      <c r="P48" s="353">
        <v>700</v>
      </c>
      <c r="Q48" s="349" t="s">
        <v>185</v>
      </c>
      <c r="R48" s="350">
        <f>VLOOKUP(Q48,vstupy!$B$3:$C$15,2,FALSE)</f>
        <v>0.25</v>
      </c>
      <c r="S48" s="348"/>
      <c r="T48" s="351"/>
      <c r="U48" s="349" t="s">
        <v>36</v>
      </c>
      <c r="V48" s="350">
        <f>VLOOKUP(U48,vstupy!$B$3:$C$15,2,FALSE)</f>
        <v>0</v>
      </c>
      <c r="W48" s="348"/>
      <c r="X48" s="283" t="s">
        <v>157</v>
      </c>
      <c r="Y48" s="284" t="s">
        <v>152</v>
      </c>
      <c r="Z48" s="285">
        <f>VLOOKUP($X48,vstupy!$B$18:$F$31,MATCH($Y48,vstupy!$B$17:$F$17,0),0)</f>
        <v>0</v>
      </c>
      <c r="AA48" s="286" t="s">
        <v>158</v>
      </c>
      <c r="AB48" s="285">
        <f>VLOOKUP($AA48,vstupy!$B$34:$C$36,2,FALSE)</f>
        <v>0</v>
      </c>
      <c r="AC48" s="285">
        <f t="shared" si="523"/>
        <v>0</v>
      </c>
      <c r="AD48" s="338" t="s">
        <v>36</v>
      </c>
      <c r="AE48" s="325">
        <f>VLOOKUP(AD48,vstupy!$B$3:$C$15,2,FALSE)</f>
        <v>0</v>
      </c>
      <c r="AF48" s="328" t="str">
        <f>IFERROR(IF(M48=0,"N",O48/L48*J48),0)</f>
        <v>N</v>
      </c>
      <c r="AG48" s="333">
        <f>O48*J48</f>
        <v>0</v>
      </c>
      <c r="AH48" s="395">
        <f t="shared" ref="AH48" si="698">P48*R48*J48</f>
        <v>175</v>
      </c>
      <c r="AI48" s="333">
        <f t="shared" ref="AI48" si="699">IFERROR(AH48*M48,0)</f>
        <v>0</v>
      </c>
      <c r="AJ48" s="395" t="str">
        <f t="shared" si="181"/>
        <v>N</v>
      </c>
      <c r="AK48" s="333">
        <f t="shared" ref="AK48" si="700">S48*J48</f>
        <v>0</v>
      </c>
      <c r="AL48" s="333">
        <f>T48*V48*J48</f>
        <v>0</v>
      </c>
      <c r="AM48" s="334">
        <f t="shared" ref="AM48" si="701">IFERROR(AL48*M48,0)</f>
        <v>0</v>
      </c>
      <c r="AN48" s="333">
        <f t="shared" ref="AN48" si="702">IF(W48&gt;0,IF(AE48&gt;0,($G$5/160)*(W48/60)*AE48*J48,0),IF(AE48&gt;0,($G$5/160)*((AC48+AC49+AC50)/60)*AE48*J48,0))</f>
        <v>0</v>
      </c>
      <c r="AO48" s="394">
        <f>IFERROR(AN48*M48,0)</f>
        <v>0</v>
      </c>
      <c r="AP48" s="315">
        <f t="shared" ref="AP48" si="703">IF($N48="In (zvyšuje náklady)",AF48,0)</f>
        <v>0</v>
      </c>
      <c r="AQ48" s="313">
        <f t="shared" ref="AQ48" si="704">IF($N48="In (zvyšuje náklady)",AG48,0)</f>
        <v>0</v>
      </c>
      <c r="AR48" s="313">
        <f t="shared" ref="AR48" si="705">IF($N48="In (zvyšuje náklady)",AH48,0)</f>
        <v>0</v>
      </c>
      <c r="AS48" s="313">
        <f t="shared" ref="AS48" si="706">IF($N48="In (zvyšuje náklady)",AI48,0)</f>
        <v>0</v>
      </c>
      <c r="AT48" s="313">
        <f t="shared" ref="AT48" si="707">IF($N48="In (zvyšuje náklady)",AJ48,0)</f>
        <v>0</v>
      </c>
      <c r="AU48" s="313">
        <f t="shared" ref="AU48" si="708">IF($N48="In (zvyšuje náklady)",AK48,0)</f>
        <v>0</v>
      </c>
      <c r="AV48" s="313">
        <f t="shared" ref="AV48" si="709">IF($N48="In (zvyšuje náklady)",AL48,0)</f>
        <v>0</v>
      </c>
      <c r="AW48" s="313">
        <f t="shared" ref="AW48" si="710">IF($N48="In (zvyšuje náklady)",AM48,0)</f>
        <v>0</v>
      </c>
      <c r="AX48" s="313">
        <f t="shared" ref="AX48" si="711">IF($N48="In (zvyšuje náklady)",AN48,0)</f>
        <v>0</v>
      </c>
      <c r="AY48" s="313">
        <f t="shared" ref="AY48" si="712">IF($N48="In (zvyšuje náklady)",AO48,0)</f>
        <v>0</v>
      </c>
      <c r="AZ48" s="313" t="str">
        <f t="shared" ref="AZ48" si="713">IF($N48="Out (znižuje náklady)",AF48,"0")</f>
        <v>N</v>
      </c>
      <c r="BA48" s="313">
        <f t="shared" ref="BA48" si="714">IF($N48="Out (znižuje náklady)",AG48,"0")</f>
        <v>0</v>
      </c>
      <c r="BB48" s="313">
        <f t="shared" ref="BB48" si="715">IF($N48="Out (znižuje náklady)",AH48,"0")</f>
        <v>175</v>
      </c>
      <c r="BC48" s="313">
        <f t="shared" ref="BC48" si="716">IF($N48="Out (znižuje náklady)",AI48,"0")</f>
        <v>0</v>
      </c>
      <c r="BD48" s="313" t="str">
        <f t="shared" ref="BD48" si="717">IF($N48="Out (znižuje náklady)",AJ48,"0")</f>
        <v>N</v>
      </c>
      <c r="BE48" s="313">
        <f t="shared" ref="BE48" si="718">IF($N48="Out (znižuje náklady)",AK48,"0")</f>
        <v>0</v>
      </c>
      <c r="BF48" s="313">
        <f t="shared" ref="BF48" si="719">IF($N48="Out (znižuje náklady)",AL48,"0")</f>
        <v>0</v>
      </c>
      <c r="BG48" s="313">
        <f t="shared" ref="BG48" si="720">IF($N48="Out (znižuje náklady)",AM48,"0")</f>
        <v>0</v>
      </c>
      <c r="BH48" s="313">
        <f t="shared" ref="BH48" si="721">IF($N48="Out (znižuje náklady)",AN48,"0")</f>
        <v>0</v>
      </c>
      <c r="BI48" s="324">
        <f t="shared" ref="BI48" si="722">IF($N48="Out (znižuje náklady)",AO48,"0")</f>
        <v>0</v>
      </c>
      <c r="BJ48" s="314">
        <f>IF(F48=vstupy!$B$47,0,1)</f>
        <v>1</v>
      </c>
      <c r="BK48" s="315">
        <f t="shared" ref="BK48" si="723">$BJ48*AP48</f>
        <v>0</v>
      </c>
      <c r="BL48" s="313">
        <f t="shared" ref="BL48" si="724">$BJ48*AQ48</f>
        <v>0</v>
      </c>
      <c r="BM48" s="313">
        <f t="shared" ref="BM48" si="725">$BJ48*AR48</f>
        <v>0</v>
      </c>
      <c r="BN48" s="313">
        <f t="shared" ref="BN48" si="726">$BJ48*AS48</f>
        <v>0</v>
      </c>
      <c r="BO48" s="313">
        <f t="shared" ref="BO48" si="727">$BJ48*AT48</f>
        <v>0</v>
      </c>
      <c r="BP48" s="313">
        <f t="shared" ref="BP48" si="728">$BJ48*AU48</f>
        <v>0</v>
      </c>
      <c r="BQ48" s="313">
        <f t="shared" ref="BQ48" si="729">$BJ48*AV48</f>
        <v>0</v>
      </c>
      <c r="BR48" s="313">
        <f t="shared" ref="BR48" si="730">$BJ48*AW48</f>
        <v>0</v>
      </c>
      <c r="BS48" s="313">
        <f t="shared" ref="BS48" si="731">$BJ48*AX48</f>
        <v>0</v>
      </c>
      <c r="BT48" s="310">
        <f t="shared" ref="BT48" si="732">$BJ48*AY48</f>
        <v>0</v>
      </c>
      <c r="BU48" s="315" t="e">
        <f t="shared" ref="BU48" si="733">$BJ48*AZ48</f>
        <v>#VALUE!</v>
      </c>
      <c r="BV48" s="313">
        <f t="shared" ref="BV48" si="734">$BJ48*BA48</f>
        <v>0</v>
      </c>
      <c r="BW48" s="313">
        <f t="shared" ref="BW48" si="735">$BJ48*BB48</f>
        <v>175</v>
      </c>
      <c r="BX48" s="313">
        <f t="shared" ref="BX48" si="736">$BJ48*BC48</f>
        <v>0</v>
      </c>
      <c r="BY48" s="313" t="e">
        <f t="shared" ref="BY48" si="737">$BJ48*BD48</f>
        <v>#VALUE!</v>
      </c>
      <c r="BZ48" s="313">
        <f t="shared" ref="BZ48" si="738">$BJ48*BE48</f>
        <v>0</v>
      </c>
      <c r="CA48" s="313">
        <f t="shared" ref="CA48" si="739">$BJ48*BF48</f>
        <v>0</v>
      </c>
      <c r="CB48" s="313">
        <f t="shared" ref="CB48" si="740">$BJ48*BG48</f>
        <v>0</v>
      </c>
      <c r="CC48" s="313">
        <f t="shared" ref="CC48" si="741">$BJ48*BH48</f>
        <v>0</v>
      </c>
      <c r="CD48" s="310">
        <f t="shared" ref="CD48" si="742">$BJ48*BI48</f>
        <v>0</v>
      </c>
      <c r="CE48" s="316">
        <f>IF(N48="Nemení sa",1,0)</f>
        <v>0</v>
      </c>
      <c r="CF48" s="315">
        <f>AG48*$CE48</f>
        <v>0</v>
      </c>
      <c r="CG48" s="313">
        <f>AI48*$CE48</f>
        <v>0</v>
      </c>
      <c r="CH48" s="313">
        <f>AK48*$CE48</f>
        <v>0</v>
      </c>
      <c r="CI48" s="313">
        <f>AM48*$CE48</f>
        <v>0</v>
      </c>
      <c r="CJ48" s="310">
        <f>AO48*$CE48</f>
        <v>0</v>
      </c>
      <c r="CK48" s="317">
        <f t="shared" ref="CK48" si="743">SUM(CF48:CJ50)</f>
        <v>0</v>
      </c>
      <c r="CL48" s="318">
        <f>IF(F48=vstupy!B$42,"1",0)</f>
        <v>0</v>
      </c>
      <c r="CM48" s="315">
        <f t="shared" ref="CM48:CV48" si="744">IF($CL48="1",AP48,0)</f>
        <v>0</v>
      </c>
      <c r="CN48" s="313">
        <f t="shared" si="744"/>
        <v>0</v>
      </c>
      <c r="CO48" s="313">
        <f t="shared" si="744"/>
        <v>0</v>
      </c>
      <c r="CP48" s="313">
        <f t="shared" si="744"/>
        <v>0</v>
      </c>
      <c r="CQ48" s="313">
        <f t="shared" si="744"/>
        <v>0</v>
      </c>
      <c r="CR48" s="313">
        <f t="shared" si="744"/>
        <v>0</v>
      </c>
      <c r="CS48" s="313">
        <f t="shared" si="744"/>
        <v>0</v>
      </c>
      <c r="CT48" s="313">
        <f t="shared" si="744"/>
        <v>0</v>
      </c>
      <c r="CU48" s="313">
        <f t="shared" si="744"/>
        <v>0</v>
      </c>
      <c r="CV48" s="310">
        <f t="shared" si="744"/>
        <v>0</v>
      </c>
      <c r="CW48" s="314">
        <f>CP48+CT48+CV48</f>
        <v>0</v>
      </c>
      <c r="CX48" s="314">
        <f t="shared" ref="CX48" si="745">CN48+CR48</f>
        <v>0</v>
      </c>
      <c r="CY48" s="315">
        <f t="shared" ref="CY48:DH48" si="746">IF($CL48="1",AZ48,0)</f>
        <v>0</v>
      </c>
      <c r="CZ48" s="313">
        <f t="shared" si="746"/>
        <v>0</v>
      </c>
      <c r="DA48" s="313">
        <f t="shared" si="746"/>
        <v>0</v>
      </c>
      <c r="DB48" s="313">
        <f t="shared" si="746"/>
        <v>0</v>
      </c>
      <c r="DC48" s="313">
        <f t="shared" si="746"/>
        <v>0</v>
      </c>
      <c r="DD48" s="313">
        <f t="shared" si="746"/>
        <v>0</v>
      </c>
      <c r="DE48" s="313">
        <f t="shared" si="746"/>
        <v>0</v>
      </c>
      <c r="DF48" s="313">
        <f t="shared" si="746"/>
        <v>0</v>
      </c>
      <c r="DG48" s="313">
        <f t="shared" si="746"/>
        <v>0</v>
      </c>
      <c r="DH48" s="310">
        <f t="shared" si="746"/>
        <v>0</v>
      </c>
      <c r="DI48" s="321">
        <f>DB48+DF48+DH48</f>
        <v>0</v>
      </c>
      <c r="DJ48" s="321">
        <f t="shared" ref="DJ48" si="747">CZ48+DD48</f>
        <v>0</v>
      </c>
      <c r="DK48" s="322">
        <f>IF(CE48=0,1,0)</f>
        <v>1</v>
      </c>
      <c r="DL48" s="322">
        <f>IFERROR(IF($AF48="N",AH48+AJ48+AL48+AN48,AF48+AH48+AJ48+AL48+AN48),0)*$DK48</f>
        <v>0</v>
      </c>
      <c r="DM48" s="322">
        <f>(AG48+AI48+AK48+AM48+AO48)*$DK48</f>
        <v>0</v>
      </c>
      <c r="DN48" s="322">
        <f>AS48+AW48+AY48-CW48</f>
        <v>0</v>
      </c>
      <c r="DO48" s="322">
        <f>BC48+BG48+BI48-DI48</f>
        <v>0</v>
      </c>
      <c r="DP48" s="322">
        <f>DN48+DO48</f>
        <v>0</v>
      </c>
      <c r="DQ48" s="323" t="str">
        <f>IF(OR(F48=vstupy!B$40,F48=vstupy!B$41,F48=vstupy!B$42,),"0","1")</f>
        <v>0</v>
      </c>
      <c r="DR48" s="315">
        <f>IF($DQ48="1",AQ48,"0")+CF48</f>
        <v>0</v>
      </c>
      <c r="DS48" s="313">
        <f>IF($DQ48="1",AS48,"0")+CG48</f>
        <v>0</v>
      </c>
      <c r="DT48" s="313">
        <f>IF($DQ48="1",AU48,"0")+CH48</f>
        <v>0</v>
      </c>
      <c r="DU48" s="313">
        <f>IF($DQ48="1",AW48,"0")+CI48</f>
        <v>0</v>
      </c>
      <c r="DV48" s="310">
        <f>IF($DQ48="1",AY48,"0")+CJ48</f>
        <v>0</v>
      </c>
      <c r="DW48" s="311">
        <f t="shared" ref="DW48" si="748">SUM(DR48:DV50)</f>
        <v>0</v>
      </c>
      <c r="DX48" s="315" t="str">
        <f t="shared" ref="DX48" si="749">IF($DQ48="1",BA48,"0")</f>
        <v>0</v>
      </c>
      <c r="DY48" s="313" t="str">
        <f t="shared" ref="DY48" si="750">IF($DQ48="1",BC48,"0")</f>
        <v>0</v>
      </c>
      <c r="DZ48" s="313" t="str">
        <f t="shared" ref="DZ48" si="751">IF($DQ48="1",BE48,"0")</f>
        <v>0</v>
      </c>
      <c r="EA48" s="313" t="str">
        <f>IF($DQ48="1",BG48,"0")</f>
        <v>0</v>
      </c>
      <c r="EB48" s="310" t="str">
        <f>IF($DQ48="1",BI48,"0")</f>
        <v>0</v>
      </c>
      <c r="EC48" s="311">
        <f t="shared" ref="EC48" si="752">SUM(DX48:EB50)</f>
        <v>0</v>
      </c>
      <c r="ED48" s="312">
        <f>EC48+DW48</f>
        <v>0</v>
      </c>
    </row>
    <row r="49" spans="1:134" s="16" customFormat="1" ht="12.6" customHeight="1" x14ac:dyDescent="0.2">
      <c r="B49" s="366"/>
      <c r="C49" s="363"/>
      <c r="D49" s="363"/>
      <c r="E49" s="363"/>
      <c r="F49" s="356"/>
      <c r="G49" s="362"/>
      <c r="H49" s="308"/>
      <c r="I49" s="308"/>
      <c r="J49" s="299"/>
      <c r="K49" s="356"/>
      <c r="L49" s="348"/>
      <c r="M49" s="354"/>
      <c r="N49" s="356"/>
      <c r="O49" s="348"/>
      <c r="P49" s="348"/>
      <c r="Q49" s="349"/>
      <c r="R49" s="350"/>
      <c r="S49" s="348"/>
      <c r="T49" s="351"/>
      <c r="U49" s="349"/>
      <c r="V49" s="350"/>
      <c r="W49" s="348"/>
      <c r="X49" s="283" t="s">
        <v>157</v>
      </c>
      <c r="Y49" s="284" t="s">
        <v>152</v>
      </c>
      <c r="Z49" s="285">
        <f>VLOOKUP($X49,vstupy!$B$18:$F$31,MATCH($Y49,vstupy!$B$17:$F$17,0),0)</f>
        <v>0</v>
      </c>
      <c r="AA49" s="286" t="s">
        <v>158</v>
      </c>
      <c r="AB49" s="285">
        <f>VLOOKUP($AA49,vstupy!$B$34:$C$36,2,FALSE)</f>
        <v>0</v>
      </c>
      <c r="AC49" s="285">
        <f t="shared" si="523"/>
        <v>0</v>
      </c>
      <c r="AD49" s="339"/>
      <c r="AE49" s="326"/>
      <c r="AF49" s="315"/>
      <c r="AG49" s="330"/>
      <c r="AH49" s="330"/>
      <c r="AI49" s="330"/>
      <c r="AJ49" s="330"/>
      <c r="AK49" s="330"/>
      <c r="AL49" s="330"/>
      <c r="AM49" s="335"/>
      <c r="AN49" s="330"/>
      <c r="AO49" s="336"/>
      <c r="AP49" s="315"/>
      <c r="AQ49" s="313"/>
      <c r="AR49" s="313"/>
      <c r="AS49" s="313"/>
      <c r="AT49" s="313"/>
      <c r="AU49" s="313"/>
      <c r="AV49" s="313"/>
      <c r="AW49" s="313"/>
      <c r="AX49" s="313"/>
      <c r="AY49" s="313"/>
      <c r="AZ49" s="313"/>
      <c r="BA49" s="313"/>
      <c r="BB49" s="313"/>
      <c r="BC49" s="313"/>
      <c r="BD49" s="313"/>
      <c r="BE49" s="313"/>
      <c r="BF49" s="313"/>
      <c r="BG49" s="313"/>
      <c r="BH49" s="313"/>
      <c r="BI49" s="324"/>
      <c r="BJ49" s="314"/>
      <c r="BK49" s="315"/>
      <c r="BL49" s="313"/>
      <c r="BM49" s="313"/>
      <c r="BN49" s="313"/>
      <c r="BO49" s="313"/>
      <c r="BP49" s="313"/>
      <c r="BQ49" s="313"/>
      <c r="BR49" s="313"/>
      <c r="BS49" s="313"/>
      <c r="BT49" s="310"/>
      <c r="BU49" s="315"/>
      <c r="BV49" s="313"/>
      <c r="BW49" s="313"/>
      <c r="BX49" s="313"/>
      <c r="BY49" s="313"/>
      <c r="BZ49" s="313"/>
      <c r="CA49" s="313"/>
      <c r="CB49" s="313"/>
      <c r="CC49" s="313"/>
      <c r="CD49" s="310"/>
      <c r="CE49" s="316"/>
      <c r="CF49" s="315"/>
      <c r="CG49" s="313"/>
      <c r="CH49" s="313"/>
      <c r="CI49" s="313"/>
      <c r="CJ49" s="310"/>
      <c r="CK49" s="317"/>
      <c r="CL49" s="319"/>
      <c r="CM49" s="315"/>
      <c r="CN49" s="313"/>
      <c r="CO49" s="313"/>
      <c r="CP49" s="313"/>
      <c r="CQ49" s="313"/>
      <c r="CR49" s="313"/>
      <c r="CS49" s="313"/>
      <c r="CT49" s="313"/>
      <c r="CU49" s="313"/>
      <c r="CV49" s="310"/>
      <c r="CW49" s="314"/>
      <c r="CX49" s="314"/>
      <c r="CY49" s="315"/>
      <c r="CZ49" s="313"/>
      <c r="DA49" s="313"/>
      <c r="DB49" s="313"/>
      <c r="DC49" s="313"/>
      <c r="DD49" s="313"/>
      <c r="DE49" s="313"/>
      <c r="DF49" s="313"/>
      <c r="DG49" s="313"/>
      <c r="DH49" s="310"/>
      <c r="DI49" s="321"/>
      <c r="DJ49" s="321"/>
      <c r="DK49" s="322"/>
      <c r="DL49" s="322"/>
      <c r="DM49" s="322"/>
      <c r="DN49" s="322"/>
      <c r="DO49" s="322"/>
      <c r="DP49" s="322"/>
      <c r="DQ49" s="323"/>
      <c r="DR49" s="315"/>
      <c r="DS49" s="313"/>
      <c r="DT49" s="313"/>
      <c r="DU49" s="313"/>
      <c r="DV49" s="310"/>
      <c r="DW49" s="311"/>
      <c r="DX49" s="315"/>
      <c r="DY49" s="313"/>
      <c r="DZ49" s="313"/>
      <c r="EA49" s="313"/>
      <c r="EB49" s="310"/>
      <c r="EC49" s="311"/>
      <c r="ED49" s="312"/>
    </row>
    <row r="50" spans="1:134" s="16" customFormat="1" ht="12.6" customHeight="1" x14ac:dyDescent="0.2">
      <c r="B50" s="366"/>
      <c r="C50" s="363"/>
      <c r="D50" s="363"/>
      <c r="E50" s="363"/>
      <c r="F50" s="357"/>
      <c r="G50" s="362"/>
      <c r="H50" s="309"/>
      <c r="I50" s="309"/>
      <c r="J50" s="300"/>
      <c r="K50" s="357"/>
      <c r="L50" s="348"/>
      <c r="M50" s="354"/>
      <c r="N50" s="357"/>
      <c r="O50" s="348"/>
      <c r="P50" s="348"/>
      <c r="Q50" s="349"/>
      <c r="R50" s="350"/>
      <c r="S50" s="348"/>
      <c r="T50" s="351"/>
      <c r="U50" s="349"/>
      <c r="V50" s="350"/>
      <c r="W50" s="348"/>
      <c r="X50" s="283" t="s">
        <v>157</v>
      </c>
      <c r="Y50" s="284" t="s">
        <v>152</v>
      </c>
      <c r="Z50" s="285">
        <f>VLOOKUP($X50,vstupy!$B$18:$F$31,MATCH($Y50,vstupy!$B$17:$F$17,0),0)</f>
        <v>0</v>
      </c>
      <c r="AA50" s="286" t="s">
        <v>158</v>
      </c>
      <c r="AB50" s="285">
        <f>VLOOKUP($AA50,vstupy!$B$34:$C$36,2,FALSE)</f>
        <v>0</v>
      </c>
      <c r="AC50" s="285">
        <f t="shared" si="523"/>
        <v>0</v>
      </c>
      <c r="AD50" s="340"/>
      <c r="AE50" s="327"/>
      <c r="AF50" s="315"/>
      <c r="AG50" s="330"/>
      <c r="AH50" s="330"/>
      <c r="AI50" s="330"/>
      <c r="AJ50" s="330"/>
      <c r="AK50" s="330"/>
      <c r="AL50" s="330"/>
      <c r="AM50" s="333"/>
      <c r="AN50" s="330"/>
      <c r="AO50" s="336"/>
      <c r="AP50" s="315"/>
      <c r="AQ50" s="313"/>
      <c r="AR50" s="313"/>
      <c r="AS50" s="313"/>
      <c r="AT50" s="313"/>
      <c r="AU50" s="313"/>
      <c r="AV50" s="313"/>
      <c r="AW50" s="313"/>
      <c r="AX50" s="313"/>
      <c r="AY50" s="313"/>
      <c r="AZ50" s="313"/>
      <c r="BA50" s="313"/>
      <c r="BB50" s="313"/>
      <c r="BC50" s="313"/>
      <c r="BD50" s="313"/>
      <c r="BE50" s="313"/>
      <c r="BF50" s="313"/>
      <c r="BG50" s="313"/>
      <c r="BH50" s="313"/>
      <c r="BI50" s="324"/>
      <c r="BJ50" s="314"/>
      <c r="BK50" s="315"/>
      <c r="BL50" s="313"/>
      <c r="BM50" s="313"/>
      <c r="BN50" s="313"/>
      <c r="BO50" s="313"/>
      <c r="BP50" s="313"/>
      <c r="BQ50" s="313"/>
      <c r="BR50" s="313"/>
      <c r="BS50" s="313"/>
      <c r="BT50" s="310"/>
      <c r="BU50" s="315"/>
      <c r="BV50" s="313"/>
      <c r="BW50" s="313"/>
      <c r="BX50" s="313"/>
      <c r="BY50" s="313"/>
      <c r="BZ50" s="313"/>
      <c r="CA50" s="313"/>
      <c r="CB50" s="313"/>
      <c r="CC50" s="313"/>
      <c r="CD50" s="310"/>
      <c r="CE50" s="316"/>
      <c r="CF50" s="315"/>
      <c r="CG50" s="313"/>
      <c r="CH50" s="313"/>
      <c r="CI50" s="313"/>
      <c r="CJ50" s="310"/>
      <c r="CK50" s="317"/>
      <c r="CL50" s="320"/>
      <c r="CM50" s="315"/>
      <c r="CN50" s="313"/>
      <c r="CO50" s="313"/>
      <c r="CP50" s="313"/>
      <c r="CQ50" s="313"/>
      <c r="CR50" s="313"/>
      <c r="CS50" s="313"/>
      <c r="CT50" s="313"/>
      <c r="CU50" s="313"/>
      <c r="CV50" s="310"/>
      <c r="CW50" s="314"/>
      <c r="CX50" s="314"/>
      <c r="CY50" s="315"/>
      <c r="CZ50" s="313"/>
      <c r="DA50" s="313"/>
      <c r="DB50" s="313"/>
      <c r="DC50" s="313"/>
      <c r="DD50" s="313"/>
      <c r="DE50" s="313"/>
      <c r="DF50" s="313"/>
      <c r="DG50" s="313"/>
      <c r="DH50" s="310"/>
      <c r="DI50" s="321"/>
      <c r="DJ50" s="321"/>
      <c r="DK50" s="322"/>
      <c r="DL50" s="322"/>
      <c r="DM50" s="322"/>
      <c r="DN50" s="322"/>
      <c r="DO50" s="322"/>
      <c r="DP50" s="322"/>
      <c r="DQ50" s="323"/>
      <c r="DR50" s="315"/>
      <c r="DS50" s="313"/>
      <c r="DT50" s="313"/>
      <c r="DU50" s="313"/>
      <c r="DV50" s="310"/>
      <c r="DW50" s="311"/>
      <c r="DX50" s="315"/>
      <c r="DY50" s="313"/>
      <c r="DZ50" s="313"/>
      <c r="EA50" s="313"/>
      <c r="EB50" s="310"/>
      <c r="EC50" s="311"/>
      <c r="ED50" s="312"/>
    </row>
    <row r="51" spans="1:134" ht="12.6" customHeight="1" x14ac:dyDescent="0.2">
      <c r="B51" s="365">
        <f t="shared" ref="B51" si="753">B48+1</f>
        <v>15</v>
      </c>
      <c r="C51" s="364" t="s">
        <v>492</v>
      </c>
      <c r="D51" s="364" t="s">
        <v>331</v>
      </c>
      <c r="E51" s="364" t="s">
        <v>329</v>
      </c>
      <c r="F51" s="358" t="s">
        <v>208</v>
      </c>
      <c r="G51" s="361">
        <v>46388</v>
      </c>
      <c r="H51" s="301" t="str">
        <f t="shared" ref="H51" si="754">IF($F51="3e)  Skoršia transpozícia  - zavedenie transpozície pred termínom ktorý určuje smernica EÚ. "," ","")</f>
        <v/>
      </c>
      <c r="I51" s="301" t="str">
        <f t="shared" ref="I51" si="755">IF($F51="3e)  Skoršia transpozícia  - zavedenie transpozície pred termínom ktorý určuje smernica EÚ. ",$H51,"NA")</f>
        <v>NA</v>
      </c>
      <c r="J51" s="304">
        <f>IF(I51&gt;12,1,I51/12)</f>
        <v>1</v>
      </c>
      <c r="K51" s="358" t="s">
        <v>475</v>
      </c>
      <c r="L51" s="344">
        <v>0</v>
      </c>
      <c r="M51" s="367">
        <f>IF(L51="N",0,L51)</f>
        <v>0</v>
      </c>
      <c r="N51" s="358" t="s">
        <v>213</v>
      </c>
      <c r="O51" s="344"/>
      <c r="P51" s="344">
        <v>250</v>
      </c>
      <c r="Q51" s="345" t="s">
        <v>185</v>
      </c>
      <c r="R51" s="346">
        <f>VLOOKUP(Q51,vstupy!$B$3:$C$15,2,FALSE)</f>
        <v>0.25</v>
      </c>
      <c r="S51" s="344"/>
      <c r="T51" s="347"/>
      <c r="U51" s="345" t="s">
        <v>36</v>
      </c>
      <c r="V51" s="346">
        <f>VLOOKUP(U51,vstupy!$B$3:$C$15,2,FALSE)</f>
        <v>0</v>
      </c>
      <c r="W51" s="344"/>
      <c r="X51" s="174" t="s">
        <v>157</v>
      </c>
      <c r="Y51" s="188" t="s">
        <v>152</v>
      </c>
      <c r="Z51" s="185">
        <f>VLOOKUP($X51,vstupy!$B$18:$F$31,MATCH($Y51,vstupy!$B$17:$F$17,0),0)</f>
        <v>0</v>
      </c>
      <c r="AA51" s="121" t="s">
        <v>158</v>
      </c>
      <c r="AB51" s="185">
        <f>VLOOKUP($AA51,vstupy!$B$34:$C$36,2,FALSE)</f>
        <v>0</v>
      </c>
      <c r="AC51" s="185">
        <f t="shared" si="523"/>
        <v>0</v>
      </c>
      <c r="AD51" s="341" t="s">
        <v>36</v>
      </c>
      <c r="AE51" s="325">
        <f>VLOOKUP(AD51,vstupy!$B$3:$C$15,2,FALSE)</f>
        <v>0</v>
      </c>
      <c r="AF51" s="328" t="str">
        <f>IFERROR(IF(M51=0,"N",O51/L51*J51),0)</f>
        <v>N</v>
      </c>
      <c r="AG51" s="333">
        <f>O51*J51</f>
        <v>0</v>
      </c>
      <c r="AH51" s="395">
        <f t="shared" ref="AH51" si="756">P51*R51*J51</f>
        <v>62.5</v>
      </c>
      <c r="AI51" s="333">
        <f t="shared" ref="AI51" si="757">IFERROR(AH51*M51,0)</f>
        <v>0</v>
      </c>
      <c r="AJ51" s="395" t="str">
        <f t="shared" si="181"/>
        <v>N</v>
      </c>
      <c r="AK51" s="333">
        <f t="shared" ref="AK51" si="758">S51*J51</f>
        <v>0</v>
      </c>
      <c r="AL51" s="333">
        <f>T51*V51*J51</f>
        <v>0</v>
      </c>
      <c r="AM51" s="334">
        <f t="shared" ref="AM51" si="759">IFERROR(AL51*M51,0)</f>
        <v>0</v>
      </c>
      <c r="AN51" s="333">
        <f t="shared" ref="AN51" si="760">IF(W51&gt;0,IF(AE51&gt;0,($G$5/160)*(W51/60)*AE51*J51,0),IF(AE51&gt;0,($G$5/160)*((AC51+AC52+AC53)/60)*AE51*J51,0))</f>
        <v>0</v>
      </c>
      <c r="AO51" s="394">
        <f>IFERROR(AN51*M51,0)</f>
        <v>0</v>
      </c>
      <c r="AP51" s="315">
        <f t="shared" ref="AP51" si="761">IF($N51="In (zvyšuje náklady)",AF51,0)</f>
        <v>0</v>
      </c>
      <c r="AQ51" s="313">
        <f t="shared" ref="AQ51" si="762">IF($N51="In (zvyšuje náklady)",AG51,0)</f>
        <v>0</v>
      </c>
      <c r="AR51" s="313">
        <f t="shared" ref="AR51" si="763">IF($N51="In (zvyšuje náklady)",AH51,0)</f>
        <v>0</v>
      </c>
      <c r="AS51" s="313">
        <f t="shared" ref="AS51" si="764">IF($N51="In (zvyšuje náklady)",AI51,0)</f>
        <v>0</v>
      </c>
      <c r="AT51" s="313">
        <f t="shared" ref="AT51" si="765">IF($N51="In (zvyšuje náklady)",AJ51,0)</f>
        <v>0</v>
      </c>
      <c r="AU51" s="313">
        <f t="shared" ref="AU51" si="766">IF($N51="In (zvyšuje náklady)",AK51,0)</f>
        <v>0</v>
      </c>
      <c r="AV51" s="313">
        <f t="shared" ref="AV51" si="767">IF($N51="In (zvyšuje náklady)",AL51,0)</f>
        <v>0</v>
      </c>
      <c r="AW51" s="313">
        <f t="shared" ref="AW51" si="768">IF($N51="In (zvyšuje náklady)",AM51,0)</f>
        <v>0</v>
      </c>
      <c r="AX51" s="313">
        <f t="shared" ref="AX51" si="769">IF($N51="In (zvyšuje náklady)",AN51,0)</f>
        <v>0</v>
      </c>
      <c r="AY51" s="313">
        <f t="shared" ref="AY51" si="770">IF($N51="In (zvyšuje náklady)",AO51,0)</f>
        <v>0</v>
      </c>
      <c r="AZ51" s="313" t="str">
        <f t="shared" ref="AZ51" si="771">IF($N51="Out (znižuje náklady)",AF51,"0")</f>
        <v>N</v>
      </c>
      <c r="BA51" s="313">
        <f t="shared" ref="BA51" si="772">IF($N51="Out (znižuje náklady)",AG51,"0")</f>
        <v>0</v>
      </c>
      <c r="BB51" s="313">
        <f t="shared" ref="BB51" si="773">IF($N51="Out (znižuje náklady)",AH51,"0")</f>
        <v>62.5</v>
      </c>
      <c r="BC51" s="313">
        <f t="shared" ref="BC51" si="774">IF($N51="Out (znižuje náklady)",AI51,"0")</f>
        <v>0</v>
      </c>
      <c r="BD51" s="313" t="str">
        <f t="shared" ref="BD51" si="775">IF($N51="Out (znižuje náklady)",AJ51,"0")</f>
        <v>N</v>
      </c>
      <c r="BE51" s="313">
        <f t="shared" ref="BE51" si="776">IF($N51="Out (znižuje náklady)",AK51,"0")</f>
        <v>0</v>
      </c>
      <c r="BF51" s="313">
        <f t="shared" ref="BF51" si="777">IF($N51="Out (znižuje náklady)",AL51,"0")</f>
        <v>0</v>
      </c>
      <c r="BG51" s="313">
        <f t="shared" ref="BG51" si="778">IF($N51="Out (znižuje náklady)",AM51,"0")</f>
        <v>0</v>
      </c>
      <c r="BH51" s="313">
        <f t="shared" ref="BH51" si="779">IF($N51="Out (znižuje náklady)",AN51,"0")</f>
        <v>0</v>
      </c>
      <c r="BI51" s="324">
        <f t="shared" ref="BI51" si="780">IF($N51="Out (znižuje náklady)",AO51,"0")</f>
        <v>0</v>
      </c>
      <c r="BJ51" s="314">
        <f>IF(F51=vstupy!$B$47,0,1)</f>
        <v>1</v>
      </c>
      <c r="BK51" s="315">
        <f t="shared" ref="BK51" si="781">$BJ51*AP51</f>
        <v>0</v>
      </c>
      <c r="BL51" s="313">
        <f t="shared" ref="BL51" si="782">$BJ51*AQ51</f>
        <v>0</v>
      </c>
      <c r="BM51" s="313">
        <f t="shared" ref="BM51" si="783">$BJ51*AR51</f>
        <v>0</v>
      </c>
      <c r="BN51" s="313">
        <f t="shared" ref="BN51" si="784">$BJ51*AS51</f>
        <v>0</v>
      </c>
      <c r="BO51" s="313">
        <f t="shared" ref="BO51" si="785">$BJ51*AT51</f>
        <v>0</v>
      </c>
      <c r="BP51" s="313">
        <f t="shared" ref="BP51" si="786">$BJ51*AU51</f>
        <v>0</v>
      </c>
      <c r="BQ51" s="313">
        <f t="shared" ref="BQ51" si="787">$BJ51*AV51</f>
        <v>0</v>
      </c>
      <c r="BR51" s="313">
        <f t="shared" ref="BR51" si="788">$BJ51*AW51</f>
        <v>0</v>
      </c>
      <c r="BS51" s="313">
        <f t="shared" ref="BS51" si="789">$BJ51*AX51</f>
        <v>0</v>
      </c>
      <c r="BT51" s="310">
        <f t="shared" ref="BT51" si="790">$BJ51*AY51</f>
        <v>0</v>
      </c>
      <c r="BU51" s="315" t="e">
        <f t="shared" ref="BU51" si="791">$BJ51*AZ51</f>
        <v>#VALUE!</v>
      </c>
      <c r="BV51" s="313">
        <f t="shared" ref="BV51" si="792">$BJ51*BA51</f>
        <v>0</v>
      </c>
      <c r="BW51" s="313">
        <f t="shared" ref="BW51" si="793">$BJ51*BB51</f>
        <v>62.5</v>
      </c>
      <c r="BX51" s="313">
        <f t="shared" ref="BX51" si="794">$BJ51*BC51</f>
        <v>0</v>
      </c>
      <c r="BY51" s="313" t="e">
        <f t="shared" ref="BY51" si="795">$BJ51*BD51</f>
        <v>#VALUE!</v>
      </c>
      <c r="BZ51" s="313">
        <f t="shared" ref="BZ51" si="796">$BJ51*BE51</f>
        <v>0</v>
      </c>
      <c r="CA51" s="313">
        <f t="shared" ref="CA51" si="797">$BJ51*BF51</f>
        <v>0</v>
      </c>
      <c r="CB51" s="313">
        <f t="shared" ref="CB51" si="798">$BJ51*BG51</f>
        <v>0</v>
      </c>
      <c r="CC51" s="313">
        <f t="shared" ref="CC51" si="799">$BJ51*BH51</f>
        <v>0</v>
      </c>
      <c r="CD51" s="310">
        <f t="shared" ref="CD51" si="800">$BJ51*BI51</f>
        <v>0</v>
      </c>
      <c r="CE51" s="316">
        <f>IF(N51="Nemení sa",1,0)</f>
        <v>0</v>
      </c>
      <c r="CF51" s="315">
        <f>AG51*$CE51</f>
        <v>0</v>
      </c>
      <c r="CG51" s="313">
        <f>AI51*$CE51</f>
        <v>0</v>
      </c>
      <c r="CH51" s="313">
        <f>AK51*$CE51</f>
        <v>0</v>
      </c>
      <c r="CI51" s="313">
        <f>AM51*$CE51</f>
        <v>0</v>
      </c>
      <c r="CJ51" s="310">
        <f>AO51*$CE51</f>
        <v>0</v>
      </c>
      <c r="CK51" s="317">
        <f t="shared" ref="CK51" si="801">SUM(CF51:CJ53)</f>
        <v>0</v>
      </c>
      <c r="CL51" s="318">
        <f>IF(F51=vstupy!B$42,"1",0)</f>
        <v>0</v>
      </c>
      <c r="CM51" s="315">
        <f t="shared" ref="CM51:CV51" si="802">IF($CL51="1",AP51,0)</f>
        <v>0</v>
      </c>
      <c r="CN51" s="313">
        <f t="shared" si="802"/>
        <v>0</v>
      </c>
      <c r="CO51" s="313">
        <f t="shared" si="802"/>
        <v>0</v>
      </c>
      <c r="CP51" s="313">
        <f t="shared" si="802"/>
        <v>0</v>
      </c>
      <c r="CQ51" s="313">
        <f t="shared" si="802"/>
        <v>0</v>
      </c>
      <c r="CR51" s="313">
        <f t="shared" si="802"/>
        <v>0</v>
      </c>
      <c r="CS51" s="313">
        <f t="shared" si="802"/>
        <v>0</v>
      </c>
      <c r="CT51" s="313">
        <f t="shared" si="802"/>
        <v>0</v>
      </c>
      <c r="CU51" s="313">
        <f t="shared" si="802"/>
        <v>0</v>
      </c>
      <c r="CV51" s="310">
        <f t="shared" si="802"/>
        <v>0</v>
      </c>
      <c r="CW51" s="314">
        <f>CP51+CT51+CV51</f>
        <v>0</v>
      </c>
      <c r="CX51" s="314">
        <f t="shared" ref="CX51" si="803">CN51+CR51</f>
        <v>0</v>
      </c>
      <c r="CY51" s="315">
        <f t="shared" ref="CY51:DH51" si="804">IF($CL51="1",AZ51,0)</f>
        <v>0</v>
      </c>
      <c r="CZ51" s="313">
        <f t="shared" si="804"/>
        <v>0</v>
      </c>
      <c r="DA51" s="313">
        <f t="shared" si="804"/>
        <v>0</v>
      </c>
      <c r="DB51" s="313">
        <f t="shared" si="804"/>
        <v>0</v>
      </c>
      <c r="DC51" s="313">
        <f t="shared" si="804"/>
        <v>0</v>
      </c>
      <c r="DD51" s="313">
        <f t="shared" si="804"/>
        <v>0</v>
      </c>
      <c r="DE51" s="313">
        <f t="shared" si="804"/>
        <v>0</v>
      </c>
      <c r="DF51" s="313">
        <f t="shared" si="804"/>
        <v>0</v>
      </c>
      <c r="DG51" s="313">
        <f t="shared" si="804"/>
        <v>0</v>
      </c>
      <c r="DH51" s="310">
        <f t="shared" si="804"/>
        <v>0</v>
      </c>
      <c r="DI51" s="321">
        <f>DB51+DF51+DH51</f>
        <v>0</v>
      </c>
      <c r="DJ51" s="321">
        <f t="shared" ref="DJ51" si="805">CZ51+DD51</f>
        <v>0</v>
      </c>
      <c r="DK51" s="322">
        <f>IF(CE51=0,1,0)</f>
        <v>1</v>
      </c>
      <c r="DL51" s="322">
        <f>IFERROR(IF($AF51="N",AH51+AJ51+AL51+AN51,AF51+AH51+AJ51+AL51+AN51),0)*$DK51</f>
        <v>0</v>
      </c>
      <c r="DM51" s="322">
        <f>(AG51+AI51+AK51+AM51+AO51)*$DK51</f>
        <v>0</v>
      </c>
      <c r="DN51" s="322">
        <f>AS51+AW51+AY51-CW51</f>
        <v>0</v>
      </c>
      <c r="DO51" s="322">
        <f>BC51+BG51+BI51-DI51</f>
        <v>0</v>
      </c>
      <c r="DP51" s="322">
        <f>DN51+DO51</f>
        <v>0</v>
      </c>
      <c r="DQ51" s="323" t="str">
        <f>IF(OR(F51=vstupy!B$40,F51=vstupy!B$41,F51=vstupy!B$42,),"0","1")</f>
        <v>0</v>
      </c>
      <c r="DR51" s="315">
        <f>IF($DQ51="1",AQ51,"0")+CF51</f>
        <v>0</v>
      </c>
      <c r="DS51" s="313">
        <f>IF($DQ51="1",AS51,"0")+CG51</f>
        <v>0</v>
      </c>
      <c r="DT51" s="313">
        <f>IF($DQ51="1",AU51,"0")+CH51</f>
        <v>0</v>
      </c>
      <c r="DU51" s="313">
        <f>IF($DQ51="1",AW51,"0")+CI51</f>
        <v>0</v>
      </c>
      <c r="DV51" s="310">
        <f>IF($DQ51="1",AY51,"0")+CJ51</f>
        <v>0</v>
      </c>
      <c r="DW51" s="311">
        <f t="shared" ref="DW51" si="806">SUM(DR51:DV53)</f>
        <v>0</v>
      </c>
      <c r="DX51" s="315" t="str">
        <f t="shared" ref="DX51" si="807">IF($DQ51="1",BA51,"0")</f>
        <v>0</v>
      </c>
      <c r="DY51" s="313" t="str">
        <f t="shared" ref="DY51" si="808">IF($DQ51="1",BC51,"0")</f>
        <v>0</v>
      </c>
      <c r="DZ51" s="313" t="str">
        <f t="shared" ref="DZ51" si="809">IF($DQ51="1",BE51,"0")</f>
        <v>0</v>
      </c>
      <c r="EA51" s="313" t="str">
        <f>IF($DQ51="1",BG51,"0")</f>
        <v>0</v>
      </c>
      <c r="EB51" s="310" t="str">
        <f>IF($DQ51="1",BI51,"0")</f>
        <v>0</v>
      </c>
      <c r="EC51" s="311">
        <f t="shared" ref="EC51" si="810">SUM(DX51:EB53)</f>
        <v>0</v>
      </c>
      <c r="ED51" s="312">
        <f>EC51+DW51</f>
        <v>0</v>
      </c>
    </row>
    <row r="52" spans="1:134" ht="12.6" customHeight="1" x14ac:dyDescent="0.2">
      <c r="B52" s="365"/>
      <c r="C52" s="364"/>
      <c r="D52" s="364"/>
      <c r="E52" s="364"/>
      <c r="F52" s="359"/>
      <c r="G52" s="361"/>
      <c r="H52" s="302"/>
      <c r="I52" s="302"/>
      <c r="J52" s="305"/>
      <c r="K52" s="359"/>
      <c r="L52" s="344"/>
      <c r="M52" s="367"/>
      <c r="N52" s="359"/>
      <c r="O52" s="344"/>
      <c r="P52" s="344"/>
      <c r="Q52" s="345"/>
      <c r="R52" s="346"/>
      <c r="S52" s="344"/>
      <c r="T52" s="347"/>
      <c r="U52" s="345"/>
      <c r="V52" s="346"/>
      <c r="W52" s="344"/>
      <c r="X52" s="174" t="s">
        <v>157</v>
      </c>
      <c r="Y52" s="188" t="s">
        <v>152</v>
      </c>
      <c r="Z52" s="185">
        <f>VLOOKUP($X52,vstupy!$B$18:$F$31,MATCH($Y52,vstupy!$B$17:$F$17,0),0)</f>
        <v>0</v>
      </c>
      <c r="AA52" s="121" t="s">
        <v>158</v>
      </c>
      <c r="AB52" s="185">
        <f>VLOOKUP($AA52,vstupy!$B$34:$C$36,2,FALSE)</f>
        <v>0</v>
      </c>
      <c r="AC52" s="185">
        <f t="shared" si="523"/>
        <v>0</v>
      </c>
      <c r="AD52" s="342"/>
      <c r="AE52" s="326"/>
      <c r="AF52" s="315"/>
      <c r="AG52" s="330"/>
      <c r="AH52" s="330"/>
      <c r="AI52" s="330"/>
      <c r="AJ52" s="330"/>
      <c r="AK52" s="330"/>
      <c r="AL52" s="330"/>
      <c r="AM52" s="335"/>
      <c r="AN52" s="330"/>
      <c r="AO52" s="336"/>
      <c r="AP52" s="315"/>
      <c r="AQ52" s="313"/>
      <c r="AR52" s="313"/>
      <c r="AS52" s="313"/>
      <c r="AT52" s="313"/>
      <c r="AU52" s="313"/>
      <c r="AV52" s="313"/>
      <c r="AW52" s="313"/>
      <c r="AX52" s="313"/>
      <c r="AY52" s="313"/>
      <c r="AZ52" s="313"/>
      <c r="BA52" s="313"/>
      <c r="BB52" s="313"/>
      <c r="BC52" s="313"/>
      <c r="BD52" s="313"/>
      <c r="BE52" s="313"/>
      <c r="BF52" s="313"/>
      <c r="BG52" s="313"/>
      <c r="BH52" s="313"/>
      <c r="BI52" s="324"/>
      <c r="BJ52" s="314"/>
      <c r="BK52" s="315"/>
      <c r="BL52" s="313"/>
      <c r="BM52" s="313"/>
      <c r="BN52" s="313"/>
      <c r="BO52" s="313"/>
      <c r="BP52" s="313"/>
      <c r="BQ52" s="313"/>
      <c r="BR52" s="313"/>
      <c r="BS52" s="313"/>
      <c r="BT52" s="310"/>
      <c r="BU52" s="315"/>
      <c r="BV52" s="313"/>
      <c r="BW52" s="313"/>
      <c r="BX52" s="313"/>
      <c r="BY52" s="313"/>
      <c r="BZ52" s="313"/>
      <c r="CA52" s="313"/>
      <c r="CB52" s="313"/>
      <c r="CC52" s="313"/>
      <c r="CD52" s="310"/>
      <c r="CE52" s="316"/>
      <c r="CF52" s="315"/>
      <c r="CG52" s="313"/>
      <c r="CH52" s="313"/>
      <c r="CI52" s="313"/>
      <c r="CJ52" s="310"/>
      <c r="CK52" s="317"/>
      <c r="CL52" s="319"/>
      <c r="CM52" s="315"/>
      <c r="CN52" s="313"/>
      <c r="CO52" s="313"/>
      <c r="CP52" s="313"/>
      <c r="CQ52" s="313"/>
      <c r="CR52" s="313"/>
      <c r="CS52" s="313"/>
      <c r="CT52" s="313"/>
      <c r="CU52" s="313"/>
      <c r="CV52" s="310"/>
      <c r="CW52" s="314"/>
      <c r="CX52" s="314"/>
      <c r="CY52" s="315"/>
      <c r="CZ52" s="313"/>
      <c r="DA52" s="313"/>
      <c r="DB52" s="313"/>
      <c r="DC52" s="313"/>
      <c r="DD52" s="313"/>
      <c r="DE52" s="313"/>
      <c r="DF52" s="313"/>
      <c r="DG52" s="313"/>
      <c r="DH52" s="310"/>
      <c r="DI52" s="321"/>
      <c r="DJ52" s="321"/>
      <c r="DK52" s="322"/>
      <c r="DL52" s="322"/>
      <c r="DM52" s="322"/>
      <c r="DN52" s="322"/>
      <c r="DO52" s="322"/>
      <c r="DP52" s="322"/>
      <c r="DQ52" s="323"/>
      <c r="DR52" s="315"/>
      <c r="DS52" s="313"/>
      <c r="DT52" s="313"/>
      <c r="DU52" s="313"/>
      <c r="DV52" s="310"/>
      <c r="DW52" s="311"/>
      <c r="DX52" s="315"/>
      <c r="DY52" s="313"/>
      <c r="DZ52" s="313"/>
      <c r="EA52" s="313"/>
      <c r="EB52" s="310"/>
      <c r="EC52" s="311"/>
      <c r="ED52" s="312"/>
    </row>
    <row r="53" spans="1:134" ht="12.6" customHeight="1" x14ac:dyDescent="0.2">
      <c r="B53" s="365"/>
      <c r="C53" s="364"/>
      <c r="D53" s="364"/>
      <c r="E53" s="364"/>
      <c r="F53" s="360"/>
      <c r="G53" s="361"/>
      <c r="H53" s="303"/>
      <c r="I53" s="303"/>
      <c r="J53" s="306"/>
      <c r="K53" s="360"/>
      <c r="L53" s="344"/>
      <c r="M53" s="367"/>
      <c r="N53" s="360"/>
      <c r="O53" s="344"/>
      <c r="P53" s="344"/>
      <c r="Q53" s="345"/>
      <c r="R53" s="346"/>
      <c r="S53" s="344"/>
      <c r="T53" s="347"/>
      <c r="U53" s="345"/>
      <c r="V53" s="346"/>
      <c r="W53" s="344"/>
      <c r="X53" s="174" t="s">
        <v>157</v>
      </c>
      <c r="Y53" s="188" t="s">
        <v>152</v>
      </c>
      <c r="Z53" s="185">
        <f>VLOOKUP($X53,vstupy!$B$18:$F$31,MATCH($Y53,vstupy!$B$17:$F$17,0),0)</f>
        <v>0</v>
      </c>
      <c r="AA53" s="121" t="s">
        <v>158</v>
      </c>
      <c r="AB53" s="185">
        <f>VLOOKUP($AA53,vstupy!$B$34:$C$36,2,FALSE)</f>
        <v>0</v>
      </c>
      <c r="AC53" s="185">
        <f t="shared" si="523"/>
        <v>0</v>
      </c>
      <c r="AD53" s="343"/>
      <c r="AE53" s="327"/>
      <c r="AF53" s="315"/>
      <c r="AG53" s="330"/>
      <c r="AH53" s="330"/>
      <c r="AI53" s="330"/>
      <c r="AJ53" s="330"/>
      <c r="AK53" s="330"/>
      <c r="AL53" s="330"/>
      <c r="AM53" s="333"/>
      <c r="AN53" s="330"/>
      <c r="AO53" s="336"/>
      <c r="AP53" s="315"/>
      <c r="AQ53" s="313"/>
      <c r="AR53" s="313"/>
      <c r="AS53" s="313"/>
      <c r="AT53" s="313"/>
      <c r="AU53" s="313"/>
      <c r="AV53" s="313"/>
      <c r="AW53" s="313"/>
      <c r="AX53" s="313"/>
      <c r="AY53" s="313"/>
      <c r="AZ53" s="313"/>
      <c r="BA53" s="313"/>
      <c r="BB53" s="313"/>
      <c r="BC53" s="313"/>
      <c r="BD53" s="313"/>
      <c r="BE53" s="313"/>
      <c r="BF53" s="313"/>
      <c r="BG53" s="313"/>
      <c r="BH53" s="313"/>
      <c r="BI53" s="324"/>
      <c r="BJ53" s="314"/>
      <c r="BK53" s="315"/>
      <c r="BL53" s="313"/>
      <c r="BM53" s="313"/>
      <c r="BN53" s="313"/>
      <c r="BO53" s="313"/>
      <c r="BP53" s="313"/>
      <c r="BQ53" s="313"/>
      <c r="BR53" s="313"/>
      <c r="BS53" s="313"/>
      <c r="BT53" s="310"/>
      <c r="BU53" s="315"/>
      <c r="BV53" s="313"/>
      <c r="BW53" s="313"/>
      <c r="BX53" s="313"/>
      <c r="BY53" s="313"/>
      <c r="BZ53" s="313"/>
      <c r="CA53" s="313"/>
      <c r="CB53" s="313"/>
      <c r="CC53" s="313"/>
      <c r="CD53" s="310"/>
      <c r="CE53" s="316"/>
      <c r="CF53" s="315"/>
      <c r="CG53" s="313"/>
      <c r="CH53" s="313"/>
      <c r="CI53" s="313"/>
      <c r="CJ53" s="310"/>
      <c r="CK53" s="317"/>
      <c r="CL53" s="320"/>
      <c r="CM53" s="315"/>
      <c r="CN53" s="313"/>
      <c r="CO53" s="313"/>
      <c r="CP53" s="313"/>
      <c r="CQ53" s="313"/>
      <c r="CR53" s="313"/>
      <c r="CS53" s="313"/>
      <c r="CT53" s="313"/>
      <c r="CU53" s="313"/>
      <c r="CV53" s="310"/>
      <c r="CW53" s="314"/>
      <c r="CX53" s="314"/>
      <c r="CY53" s="315"/>
      <c r="CZ53" s="313"/>
      <c r="DA53" s="313"/>
      <c r="DB53" s="313"/>
      <c r="DC53" s="313"/>
      <c r="DD53" s="313"/>
      <c r="DE53" s="313"/>
      <c r="DF53" s="313"/>
      <c r="DG53" s="313"/>
      <c r="DH53" s="310"/>
      <c r="DI53" s="321"/>
      <c r="DJ53" s="321"/>
      <c r="DK53" s="322"/>
      <c r="DL53" s="322"/>
      <c r="DM53" s="322"/>
      <c r="DN53" s="322"/>
      <c r="DO53" s="322"/>
      <c r="DP53" s="322"/>
      <c r="DQ53" s="323"/>
      <c r="DR53" s="315"/>
      <c r="DS53" s="313"/>
      <c r="DT53" s="313"/>
      <c r="DU53" s="313"/>
      <c r="DV53" s="310"/>
      <c r="DW53" s="311"/>
      <c r="DX53" s="315"/>
      <c r="DY53" s="313"/>
      <c r="DZ53" s="313"/>
      <c r="EA53" s="313"/>
      <c r="EB53" s="310"/>
      <c r="EC53" s="311"/>
      <c r="ED53" s="312"/>
    </row>
    <row r="54" spans="1:134" ht="12.6" customHeight="1" x14ac:dyDescent="0.2">
      <c r="A54" s="16"/>
      <c r="B54" s="366">
        <f t="shared" ref="B54" si="811">B51+1</f>
        <v>16</v>
      </c>
      <c r="C54" s="363" t="s">
        <v>491</v>
      </c>
      <c r="D54" s="363" t="s">
        <v>331</v>
      </c>
      <c r="E54" s="363" t="s">
        <v>329</v>
      </c>
      <c r="F54" s="355" t="s">
        <v>208</v>
      </c>
      <c r="G54" s="362">
        <v>46388</v>
      </c>
      <c r="H54" s="307" t="str">
        <f t="shared" ref="H54" si="812">IF($F54="3e)  Skoršia transpozícia  - zavedenie transpozície pred termínom ktorý určuje smernica EÚ. "," ","")</f>
        <v/>
      </c>
      <c r="I54" s="307" t="str">
        <f t="shared" ref="I54" si="813">IF($F54="3e)  Skoršia transpozícia  - zavedenie transpozície pred termínom ktorý určuje smernica EÚ. ",$H54,"NA")</f>
        <v>NA</v>
      </c>
      <c r="J54" s="298">
        <f>IF(I54&gt;12,1,I54/12)</f>
        <v>1</v>
      </c>
      <c r="K54" s="355" t="s">
        <v>475</v>
      </c>
      <c r="L54" s="348">
        <v>0</v>
      </c>
      <c r="M54" s="354">
        <f>IF(L54="N",0,L54)</f>
        <v>0</v>
      </c>
      <c r="N54" s="355" t="s">
        <v>213</v>
      </c>
      <c r="O54" s="348"/>
      <c r="P54" s="348">
        <v>250</v>
      </c>
      <c r="Q54" s="349" t="s">
        <v>185</v>
      </c>
      <c r="R54" s="350">
        <f>VLOOKUP(Q54,vstupy!$B$3:$C$15,2,FALSE)</f>
        <v>0.25</v>
      </c>
      <c r="S54" s="348"/>
      <c r="T54" s="351"/>
      <c r="U54" s="349" t="s">
        <v>36</v>
      </c>
      <c r="V54" s="350">
        <f>VLOOKUP(U54,vstupy!$B$3:$C$15,2,FALSE)</f>
        <v>0</v>
      </c>
      <c r="W54" s="348"/>
      <c r="X54" s="283" t="s">
        <v>157</v>
      </c>
      <c r="Y54" s="284" t="s">
        <v>152</v>
      </c>
      <c r="Z54" s="285">
        <f>VLOOKUP($X54,vstupy!$B$18:$F$31,MATCH($Y54,vstupy!$B$17:$F$17,0),0)</f>
        <v>0</v>
      </c>
      <c r="AA54" s="286" t="s">
        <v>158</v>
      </c>
      <c r="AB54" s="285">
        <f>VLOOKUP($AA54,vstupy!$B$34:$C$36,2,FALSE)</f>
        <v>0</v>
      </c>
      <c r="AC54" s="285">
        <f t="shared" si="523"/>
        <v>0</v>
      </c>
      <c r="AD54" s="338" t="s">
        <v>36</v>
      </c>
      <c r="AE54" s="325">
        <f>VLOOKUP(AD54,vstupy!$B$3:$C$15,2,FALSE)</f>
        <v>0</v>
      </c>
      <c r="AF54" s="328" t="str">
        <f>IFERROR(IF(M54=0,"N",O54/L54*J54),0)</f>
        <v>N</v>
      </c>
      <c r="AG54" s="333">
        <f>O54*J54</f>
        <v>0</v>
      </c>
      <c r="AH54" s="395">
        <f t="shared" ref="AH54" si="814">P54*R54*J54</f>
        <v>62.5</v>
      </c>
      <c r="AI54" s="333">
        <f t="shared" ref="AI54" si="815">IFERROR(AH54*M54,0)</f>
        <v>0</v>
      </c>
      <c r="AJ54" s="395" t="str">
        <f t="shared" si="181"/>
        <v>N</v>
      </c>
      <c r="AK54" s="333">
        <f t="shared" ref="AK54" si="816">S54*J54</f>
        <v>0</v>
      </c>
      <c r="AL54" s="333">
        <f>T54*V54*J54</f>
        <v>0</v>
      </c>
      <c r="AM54" s="334">
        <f t="shared" ref="AM54" si="817">IFERROR(AL54*M54,0)</f>
        <v>0</v>
      </c>
      <c r="AN54" s="333">
        <f t="shared" ref="AN54" si="818">IF(W54&gt;0,IF(AE54&gt;0,($G$5/160)*(W54/60)*AE54*J54,0),IF(AE54&gt;0,($G$5/160)*((AC54+AC55+AC56)/60)*AE54*J54,0))</f>
        <v>0</v>
      </c>
      <c r="AO54" s="394">
        <f>IFERROR(AN54*M54,0)</f>
        <v>0</v>
      </c>
      <c r="AP54" s="315">
        <f t="shared" ref="AP54" si="819">IF($N54="In (zvyšuje náklady)",AF54,0)</f>
        <v>0</v>
      </c>
      <c r="AQ54" s="313">
        <f t="shared" ref="AQ54" si="820">IF($N54="In (zvyšuje náklady)",AG54,0)</f>
        <v>0</v>
      </c>
      <c r="AR54" s="313">
        <f t="shared" ref="AR54" si="821">IF($N54="In (zvyšuje náklady)",AH54,0)</f>
        <v>0</v>
      </c>
      <c r="AS54" s="313">
        <f t="shared" ref="AS54" si="822">IF($N54="In (zvyšuje náklady)",AI54,0)</f>
        <v>0</v>
      </c>
      <c r="AT54" s="313">
        <f t="shared" ref="AT54" si="823">IF($N54="In (zvyšuje náklady)",AJ54,0)</f>
        <v>0</v>
      </c>
      <c r="AU54" s="313">
        <f t="shared" ref="AU54" si="824">IF($N54="In (zvyšuje náklady)",AK54,0)</f>
        <v>0</v>
      </c>
      <c r="AV54" s="313">
        <f t="shared" ref="AV54" si="825">IF($N54="In (zvyšuje náklady)",AL54,0)</f>
        <v>0</v>
      </c>
      <c r="AW54" s="313">
        <f t="shared" ref="AW54" si="826">IF($N54="In (zvyšuje náklady)",AM54,0)</f>
        <v>0</v>
      </c>
      <c r="AX54" s="313">
        <f t="shared" ref="AX54" si="827">IF($N54="In (zvyšuje náklady)",AN54,0)</f>
        <v>0</v>
      </c>
      <c r="AY54" s="313">
        <f t="shared" ref="AY54" si="828">IF($N54="In (zvyšuje náklady)",AO54,0)</f>
        <v>0</v>
      </c>
      <c r="AZ54" s="313" t="str">
        <f t="shared" ref="AZ54" si="829">IF($N54="Out (znižuje náklady)",AF54,"0")</f>
        <v>N</v>
      </c>
      <c r="BA54" s="313">
        <f t="shared" ref="BA54" si="830">IF($N54="Out (znižuje náklady)",AG54,"0")</f>
        <v>0</v>
      </c>
      <c r="BB54" s="313">
        <f t="shared" ref="BB54" si="831">IF($N54="Out (znižuje náklady)",AH54,"0")</f>
        <v>62.5</v>
      </c>
      <c r="BC54" s="313">
        <f t="shared" ref="BC54" si="832">IF($N54="Out (znižuje náklady)",AI54,"0")</f>
        <v>0</v>
      </c>
      <c r="BD54" s="313" t="str">
        <f t="shared" ref="BD54" si="833">IF($N54="Out (znižuje náklady)",AJ54,"0")</f>
        <v>N</v>
      </c>
      <c r="BE54" s="313">
        <f t="shared" ref="BE54" si="834">IF($N54="Out (znižuje náklady)",AK54,"0")</f>
        <v>0</v>
      </c>
      <c r="BF54" s="313">
        <f t="shared" ref="BF54" si="835">IF($N54="Out (znižuje náklady)",AL54,"0")</f>
        <v>0</v>
      </c>
      <c r="BG54" s="313">
        <f t="shared" ref="BG54" si="836">IF($N54="Out (znižuje náklady)",AM54,"0")</f>
        <v>0</v>
      </c>
      <c r="BH54" s="313">
        <f t="shared" ref="BH54" si="837">IF($N54="Out (znižuje náklady)",AN54,"0")</f>
        <v>0</v>
      </c>
      <c r="BI54" s="324">
        <f t="shared" ref="BI54" si="838">IF($N54="Out (znižuje náklady)",AO54,"0")</f>
        <v>0</v>
      </c>
      <c r="BJ54" s="314">
        <f>IF(F54=vstupy!$B$47,0,1)</f>
        <v>1</v>
      </c>
      <c r="BK54" s="315">
        <f t="shared" ref="BK54" si="839">$BJ54*AP54</f>
        <v>0</v>
      </c>
      <c r="BL54" s="313">
        <f t="shared" ref="BL54" si="840">$BJ54*AQ54</f>
        <v>0</v>
      </c>
      <c r="BM54" s="313">
        <f t="shared" ref="BM54" si="841">$BJ54*AR54</f>
        <v>0</v>
      </c>
      <c r="BN54" s="313">
        <f t="shared" ref="BN54" si="842">$BJ54*AS54</f>
        <v>0</v>
      </c>
      <c r="BO54" s="313">
        <f t="shared" ref="BO54" si="843">$BJ54*AT54</f>
        <v>0</v>
      </c>
      <c r="BP54" s="313">
        <f t="shared" ref="BP54" si="844">$BJ54*AU54</f>
        <v>0</v>
      </c>
      <c r="BQ54" s="313">
        <f t="shared" ref="BQ54" si="845">$BJ54*AV54</f>
        <v>0</v>
      </c>
      <c r="BR54" s="313">
        <f t="shared" ref="BR54" si="846">$BJ54*AW54</f>
        <v>0</v>
      </c>
      <c r="BS54" s="313">
        <f t="shared" ref="BS54" si="847">$BJ54*AX54</f>
        <v>0</v>
      </c>
      <c r="BT54" s="310">
        <f t="shared" ref="BT54" si="848">$BJ54*AY54</f>
        <v>0</v>
      </c>
      <c r="BU54" s="315" t="e">
        <f t="shared" ref="BU54" si="849">$BJ54*AZ54</f>
        <v>#VALUE!</v>
      </c>
      <c r="BV54" s="313">
        <f t="shared" ref="BV54" si="850">$BJ54*BA54</f>
        <v>0</v>
      </c>
      <c r="BW54" s="313">
        <f t="shared" ref="BW54" si="851">$BJ54*BB54</f>
        <v>62.5</v>
      </c>
      <c r="BX54" s="313">
        <f t="shared" ref="BX54" si="852">$BJ54*BC54</f>
        <v>0</v>
      </c>
      <c r="BY54" s="313" t="e">
        <f t="shared" ref="BY54" si="853">$BJ54*BD54</f>
        <v>#VALUE!</v>
      </c>
      <c r="BZ54" s="313">
        <f t="shared" ref="BZ54" si="854">$BJ54*BE54</f>
        <v>0</v>
      </c>
      <c r="CA54" s="313">
        <f t="shared" ref="CA54" si="855">$BJ54*BF54</f>
        <v>0</v>
      </c>
      <c r="CB54" s="313">
        <f t="shared" ref="CB54" si="856">$BJ54*BG54</f>
        <v>0</v>
      </c>
      <c r="CC54" s="313">
        <f t="shared" ref="CC54" si="857">$BJ54*BH54</f>
        <v>0</v>
      </c>
      <c r="CD54" s="310">
        <f t="shared" ref="CD54" si="858">$BJ54*BI54</f>
        <v>0</v>
      </c>
      <c r="CE54" s="316">
        <f>IF(N54="Nemení sa",1,0)</f>
        <v>0</v>
      </c>
      <c r="CF54" s="315">
        <f>AG54*$CE54</f>
        <v>0</v>
      </c>
      <c r="CG54" s="313">
        <f>AI54*$CE54</f>
        <v>0</v>
      </c>
      <c r="CH54" s="313">
        <f>AK54*$CE54</f>
        <v>0</v>
      </c>
      <c r="CI54" s="313">
        <f>AM54*$CE54</f>
        <v>0</v>
      </c>
      <c r="CJ54" s="310">
        <f>AO54*$CE54</f>
        <v>0</v>
      </c>
      <c r="CK54" s="317">
        <f t="shared" ref="CK54" si="859">SUM(CF54:CJ56)</f>
        <v>0</v>
      </c>
      <c r="CL54" s="318">
        <f>IF(F54=vstupy!B$42,"1",0)</f>
        <v>0</v>
      </c>
      <c r="CM54" s="315">
        <f t="shared" ref="CM54:CV54" si="860">IF($CL54="1",AP54,0)</f>
        <v>0</v>
      </c>
      <c r="CN54" s="313">
        <f t="shared" si="860"/>
        <v>0</v>
      </c>
      <c r="CO54" s="313">
        <f t="shared" si="860"/>
        <v>0</v>
      </c>
      <c r="CP54" s="313">
        <f t="shared" si="860"/>
        <v>0</v>
      </c>
      <c r="CQ54" s="313">
        <f t="shared" si="860"/>
        <v>0</v>
      </c>
      <c r="CR54" s="313">
        <f t="shared" si="860"/>
        <v>0</v>
      </c>
      <c r="CS54" s="313">
        <f t="shared" si="860"/>
        <v>0</v>
      </c>
      <c r="CT54" s="313">
        <f t="shared" si="860"/>
        <v>0</v>
      </c>
      <c r="CU54" s="313">
        <f t="shared" si="860"/>
        <v>0</v>
      </c>
      <c r="CV54" s="310">
        <f t="shared" si="860"/>
        <v>0</v>
      </c>
      <c r="CW54" s="314">
        <f>CP54+CT54+CV54</f>
        <v>0</v>
      </c>
      <c r="CX54" s="314">
        <f t="shared" ref="CX54" si="861">CN54+CR54</f>
        <v>0</v>
      </c>
      <c r="CY54" s="315">
        <f t="shared" ref="CY54:DH54" si="862">IF($CL54="1",AZ54,0)</f>
        <v>0</v>
      </c>
      <c r="CZ54" s="313">
        <f t="shared" si="862"/>
        <v>0</v>
      </c>
      <c r="DA54" s="313">
        <f t="shared" si="862"/>
        <v>0</v>
      </c>
      <c r="DB54" s="313">
        <f t="shared" si="862"/>
        <v>0</v>
      </c>
      <c r="DC54" s="313">
        <f t="shared" si="862"/>
        <v>0</v>
      </c>
      <c r="DD54" s="313">
        <f t="shared" si="862"/>
        <v>0</v>
      </c>
      <c r="DE54" s="313">
        <f t="shared" si="862"/>
        <v>0</v>
      </c>
      <c r="DF54" s="313">
        <f t="shared" si="862"/>
        <v>0</v>
      </c>
      <c r="DG54" s="313">
        <f t="shared" si="862"/>
        <v>0</v>
      </c>
      <c r="DH54" s="310">
        <f t="shared" si="862"/>
        <v>0</v>
      </c>
      <c r="DI54" s="321">
        <f>DB54+DF54+DH54</f>
        <v>0</v>
      </c>
      <c r="DJ54" s="321">
        <f t="shared" ref="DJ54" si="863">CZ54+DD54</f>
        <v>0</v>
      </c>
      <c r="DK54" s="322">
        <f>IF(CE54=0,1,0)</f>
        <v>1</v>
      </c>
      <c r="DL54" s="322">
        <f>IFERROR(IF($AF54="N",AH54+AJ54+AL54+AN54,AF54+AH54+AJ54+AL54+AN54),0)*$DK54</f>
        <v>0</v>
      </c>
      <c r="DM54" s="322">
        <f>(AG54+AI54+AK54+AM54+AO54)*$DK54</f>
        <v>0</v>
      </c>
      <c r="DN54" s="322">
        <f>AS54+AW54+AY54-CW54</f>
        <v>0</v>
      </c>
      <c r="DO54" s="322">
        <f>BC54+BG54+BI54-DI54</f>
        <v>0</v>
      </c>
      <c r="DP54" s="322">
        <f>DN54+DO54</f>
        <v>0</v>
      </c>
      <c r="DQ54" s="323" t="str">
        <f>IF(OR(F54=vstupy!B$40,F54=vstupy!B$41,F54=vstupy!B$42,),"0","1")</f>
        <v>0</v>
      </c>
      <c r="DR54" s="315">
        <f>IF($DQ54="1",AQ54,"0")+CF54</f>
        <v>0</v>
      </c>
      <c r="DS54" s="313">
        <f>IF($DQ54="1",AS54,"0")+CG54</f>
        <v>0</v>
      </c>
      <c r="DT54" s="313">
        <f>IF($DQ54="1",AU54,"0")+CH54</f>
        <v>0</v>
      </c>
      <c r="DU54" s="313">
        <f>IF($DQ54="1",AW54,"0")+CI54</f>
        <v>0</v>
      </c>
      <c r="DV54" s="310">
        <f>IF($DQ54="1",AY54,"0")+CJ54</f>
        <v>0</v>
      </c>
      <c r="DW54" s="311">
        <f t="shared" ref="DW54" si="864">SUM(DR54:DV56)</f>
        <v>0</v>
      </c>
      <c r="DX54" s="315" t="str">
        <f t="shared" ref="DX54" si="865">IF($DQ54="1",BA54,"0")</f>
        <v>0</v>
      </c>
      <c r="DY54" s="313" t="str">
        <f t="shared" ref="DY54" si="866">IF($DQ54="1",BC54,"0")</f>
        <v>0</v>
      </c>
      <c r="DZ54" s="313" t="str">
        <f t="shared" ref="DZ54" si="867">IF($DQ54="1",BE54,"0")</f>
        <v>0</v>
      </c>
      <c r="EA54" s="313" t="str">
        <f>IF($DQ54="1",BG54,"0")</f>
        <v>0</v>
      </c>
      <c r="EB54" s="310" t="str">
        <f>IF($DQ54="1",BI54,"0")</f>
        <v>0</v>
      </c>
      <c r="EC54" s="311">
        <f t="shared" ref="EC54" si="868">SUM(DX54:EB56)</f>
        <v>0</v>
      </c>
      <c r="ED54" s="312">
        <f>EC54+DW54</f>
        <v>0</v>
      </c>
    </row>
    <row r="55" spans="1:134" ht="12.6" customHeight="1" x14ac:dyDescent="0.2">
      <c r="A55" s="16"/>
      <c r="B55" s="366"/>
      <c r="C55" s="363"/>
      <c r="D55" s="363"/>
      <c r="E55" s="363"/>
      <c r="F55" s="356"/>
      <c r="G55" s="362"/>
      <c r="H55" s="308"/>
      <c r="I55" s="308"/>
      <c r="J55" s="299"/>
      <c r="K55" s="356"/>
      <c r="L55" s="348"/>
      <c r="M55" s="354"/>
      <c r="N55" s="356"/>
      <c r="O55" s="348"/>
      <c r="P55" s="348"/>
      <c r="Q55" s="349"/>
      <c r="R55" s="350"/>
      <c r="S55" s="348"/>
      <c r="T55" s="351"/>
      <c r="U55" s="349"/>
      <c r="V55" s="350"/>
      <c r="W55" s="348"/>
      <c r="X55" s="283" t="s">
        <v>157</v>
      </c>
      <c r="Y55" s="284" t="s">
        <v>152</v>
      </c>
      <c r="Z55" s="285">
        <f>VLOOKUP($X55,vstupy!$B$18:$F$31,MATCH($Y55,vstupy!$B$17:$F$17,0),0)</f>
        <v>0</v>
      </c>
      <c r="AA55" s="286" t="s">
        <v>158</v>
      </c>
      <c r="AB55" s="285">
        <f>VLOOKUP($AA55,vstupy!$B$34:$C$36,2,FALSE)</f>
        <v>0</v>
      </c>
      <c r="AC55" s="285">
        <f t="shared" si="523"/>
        <v>0</v>
      </c>
      <c r="AD55" s="339"/>
      <c r="AE55" s="326"/>
      <c r="AF55" s="315"/>
      <c r="AG55" s="330"/>
      <c r="AH55" s="330"/>
      <c r="AI55" s="330"/>
      <c r="AJ55" s="330"/>
      <c r="AK55" s="330"/>
      <c r="AL55" s="330"/>
      <c r="AM55" s="335"/>
      <c r="AN55" s="330"/>
      <c r="AO55" s="336"/>
      <c r="AP55" s="315"/>
      <c r="AQ55" s="313"/>
      <c r="AR55" s="313"/>
      <c r="AS55" s="313"/>
      <c r="AT55" s="313"/>
      <c r="AU55" s="313"/>
      <c r="AV55" s="313"/>
      <c r="AW55" s="313"/>
      <c r="AX55" s="313"/>
      <c r="AY55" s="313"/>
      <c r="AZ55" s="313"/>
      <c r="BA55" s="313"/>
      <c r="BB55" s="313"/>
      <c r="BC55" s="313"/>
      <c r="BD55" s="313"/>
      <c r="BE55" s="313"/>
      <c r="BF55" s="313"/>
      <c r="BG55" s="313"/>
      <c r="BH55" s="313"/>
      <c r="BI55" s="324"/>
      <c r="BJ55" s="314"/>
      <c r="BK55" s="315"/>
      <c r="BL55" s="313"/>
      <c r="BM55" s="313"/>
      <c r="BN55" s="313"/>
      <c r="BO55" s="313"/>
      <c r="BP55" s="313"/>
      <c r="BQ55" s="313"/>
      <c r="BR55" s="313"/>
      <c r="BS55" s="313"/>
      <c r="BT55" s="310"/>
      <c r="BU55" s="315"/>
      <c r="BV55" s="313"/>
      <c r="BW55" s="313"/>
      <c r="BX55" s="313"/>
      <c r="BY55" s="313"/>
      <c r="BZ55" s="313"/>
      <c r="CA55" s="313"/>
      <c r="CB55" s="313"/>
      <c r="CC55" s="313"/>
      <c r="CD55" s="310"/>
      <c r="CE55" s="316"/>
      <c r="CF55" s="315"/>
      <c r="CG55" s="313"/>
      <c r="CH55" s="313"/>
      <c r="CI55" s="313"/>
      <c r="CJ55" s="310"/>
      <c r="CK55" s="317"/>
      <c r="CL55" s="319"/>
      <c r="CM55" s="315"/>
      <c r="CN55" s="313"/>
      <c r="CO55" s="313"/>
      <c r="CP55" s="313"/>
      <c r="CQ55" s="313"/>
      <c r="CR55" s="313"/>
      <c r="CS55" s="313"/>
      <c r="CT55" s="313"/>
      <c r="CU55" s="313"/>
      <c r="CV55" s="310"/>
      <c r="CW55" s="314"/>
      <c r="CX55" s="314"/>
      <c r="CY55" s="315"/>
      <c r="CZ55" s="313"/>
      <c r="DA55" s="313"/>
      <c r="DB55" s="313"/>
      <c r="DC55" s="313"/>
      <c r="DD55" s="313"/>
      <c r="DE55" s="313"/>
      <c r="DF55" s="313"/>
      <c r="DG55" s="313"/>
      <c r="DH55" s="310"/>
      <c r="DI55" s="321"/>
      <c r="DJ55" s="321"/>
      <c r="DK55" s="322"/>
      <c r="DL55" s="322"/>
      <c r="DM55" s="322"/>
      <c r="DN55" s="322"/>
      <c r="DO55" s="322"/>
      <c r="DP55" s="322"/>
      <c r="DQ55" s="323"/>
      <c r="DR55" s="315"/>
      <c r="DS55" s="313"/>
      <c r="DT55" s="313"/>
      <c r="DU55" s="313"/>
      <c r="DV55" s="310"/>
      <c r="DW55" s="311"/>
      <c r="DX55" s="315"/>
      <c r="DY55" s="313"/>
      <c r="DZ55" s="313"/>
      <c r="EA55" s="313"/>
      <c r="EB55" s="310"/>
      <c r="EC55" s="311"/>
      <c r="ED55" s="312"/>
    </row>
    <row r="56" spans="1:134" ht="12.6" customHeight="1" x14ac:dyDescent="0.2">
      <c r="A56" s="16"/>
      <c r="B56" s="366"/>
      <c r="C56" s="363"/>
      <c r="D56" s="363"/>
      <c r="E56" s="363"/>
      <c r="F56" s="357"/>
      <c r="G56" s="362"/>
      <c r="H56" s="309"/>
      <c r="I56" s="309"/>
      <c r="J56" s="300"/>
      <c r="K56" s="357"/>
      <c r="L56" s="348"/>
      <c r="M56" s="354"/>
      <c r="N56" s="357"/>
      <c r="O56" s="348"/>
      <c r="P56" s="348"/>
      <c r="Q56" s="349"/>
      <c r="R56" s="350"/>
      <c r="S56" s="348"/>
      <c r="T56" s="351"/>
      <c r="U56" s="349"/>
      <c r="V56" s="350"/>
      <c r="W56" s="348"/>
      <c r="X56" s="283" t="s">
        <v>157</v>
      </c>
      <c r="Y56" s="284" t="s">
        <v>152</v>
      </c>
      <c r="Z56" s="285">
        <f>VLOOKUP($X56,vstupy!$B$18:$F$31,MATCH($Y56,vstupy!$B$17:$F$17,0),0)</f>
        <v>0</v>
      </c>
      <c r="AA56" s="286" t="s">
        <v>158</v>
      </c>
      <c r="AB56" s="285">
        <f>VLOOKUP($AA56,vstupy!$B$34:$C$36,2,FALSE)</f>
        <v>0</v>
      </c>
      <c r="AC56" s="285">
        <f t="shared" si="523"/>
        <v>0</v>
      </c>
      <c r="AD56" s="340"/>
      <c r="AE56" s="327"/>
      <c r="AF56" s="315"/>
      <c r="AG56" s="330"/>
      <c r="AH56" s="330"/>
      <c r="AI56" s="330"/>
      <c r="AJ56" s="330"/>
      <c r="AK56" s="330"/>
      <c r="AL56" s="330"/>
      <c r="AM56" s="333"/>
      <c r="AN56" s="330"/>
      <c r="AO56" s="336"/>
      <c r="AP56" s="315"/>
      <c r="AQ56" s="313"/>
      <c r="AR56" s="313"/>
      <c r="AS56" s="313"/>
      <c r="AT56" s="313"/>
      <c r="AU56" s="313"/>
      <c r="AV56" s="313"/>
      <c r="AW56" s="313"/>
      <c r="AX56" s="313"/>
      <c r="AY56" s="313"/>
      <c r="AZ56" s="313"/>
      <c r="BA56" s="313"/>
      <c r="BB56" s="313"/>
      <c r="BC56" s="313"/>
      <c r="BD56" s="313"/>
      <c r="BE56" s="313"/>
      <c r="BF56" s="313"/>
      <c r="BG56" s="313"/>
      <c r="BH56" s="313"/>
      <c r="BI56" s="324"/>
      <c r="BJ56" s="314"/>
      <c r="BK56" s="315"/>
      <c r="BL56" s="313"/>
      <c r="BM56" s="313"/>
      <c r="BN56" s="313"/>
      <c r="BO56" s="313"/>
      <c r="BP56" s="313"/>
      <c r="BQ56" s="313"/>
      <c r="BR56" s="313"/>
      <c r="BS56" s="313"/>
      <c r="BT56" s="310"/>
      <c r="BU56" s="315"/>
      <c r="BV56" s="313"/>
      <c r="BW56" s="313"/>
      <c r="BX56" s="313"/>
      <c r="BY56" s="313"/>
      <c r="BZ56" s="313"/>
      <c r="CA56" s="313"/>
      <c r="CB56" s="313"/>
      <c r="CC56" s="313"/>
      <c r="CD56" s="310"/>
      <c r="CE56" s="316"/>
      <c r="CF56" s="315"/>
      <c r="CG56" s="313"/>
      <c r="CH56" s="313"/>
      <c r="CI56" s="313"/>
      <c r="CJ56" s="310"/>
      <c r="CK56" s="317"/>
      <c r="CL56" s="320"/>
      <c r="CM56" s="315"/>
      <c r="CN56" s="313"/>
      <c r="CO56" s="313"/>
      <c r="CP56" s="313"/>
      <c r="CQ56" s="313"/>
      <c r="CR56" s="313"/>
      <c r="CS56" s="313"/>
      <c r="CT56" s="313"/>
      <c r="CU56" s="313"/>
      <c r="CV56" s="310"/>
      <c r="CW56" s="314"/>
      <c r="CX56" s="314"/>
      <c r="CY56" s="315"/>
      <c r="CZ56" s="313"/>
      <c r="DA56" s="313"/>
      <c r="DB56" s="313"/>
      <c r="DC56" s="313"/>
      <c r="DD56" s="313"/>
      <c r="DE56" s="313"/>
      <c r="DF56" s="313"/>
      <c r="DG56" s="313"/>
      <c r="DH56" s="310"/>
      <c r="DI56" s="321"/>
      <c r="DJ56" s="321"/>
      <c r="DK56" s="322"/>
      <c r="DL56" s="322"/>
      <c r="DM56" s="322"/>
      <c r="DN56" s="322"/>
      <c r="DO56" s="322"/>
      <c r="DP56" s="322"/>
      <c r="DQ56" s="323"/>
      <c r="DR56" s="315"/>
      <c r="DS56" s="313"/>
      <c r="DT56" s="313"/>
      <c r="DU56" s="313"/>
      <c r="DV56" s="310"/>
      <c r="DW56" s="311"/>
      <c r="DX56" s="315"/>
      <c r="DY56" s="313"/>
      <c r="DZ56" s="313"/>
      <c r="EA56" s="313"/>
      <c r="EB56" s="310"/>
      <c r="EC56" s="311"/>
      <c r="ED56" s="312"/>
    </row>
    <row r="57" spans="1:134" ht="12.6" customHeight="1" x14ac:dyDescent="0.2">
      <c r="B57" s="365">
        <f t="shared" ref="B57" si="869">B54+1</f>
        <v>17</v>
      </c>
      <c r="C57" s="364" t="s">
        <v>338</v>
      </c>
      <c r="D57" s="364" t="s">
        <v>331</v>
      </c>
      <c r="E57" s="364" t="s">
        <v>329</v>
      </c>
      <c r="F57" s="358" t="s">
        <v>208</v>
      </c>
      <c r="G57" s="361">
        <v>46388</v>
      </c>
      <c r="H57" s="301" t="str">
        <f t="shared" ref="H57" si="870">IF($F57="3e)  Skoršia transpozícia  - zavedenie transpozície pred termínom ktorý určuje smernica EÚ. "," ","")</f>
        <v/>
      </c>
      <c r="I57" s="301" t="str">
        <f t="shared" ref="I57" si="871">IF($F57="3e)  Skoršia transpozícia  - zavedenie transpozície pred termínom ktorý určuje smernica EÚ. ",$H57,"NA")</f>
        <v>NA</v>
      </c>
      <c r="J57" s="304">
        <f>IF(I57&gt;12,1,I57/12)</f>
        <v>1</v>
      </c>
      <c r="K57" s="358" t="s">
        <v>476</v>
      </c>
      <c r="L57" s="344">
        <v>0</v>
      </c>
      <c r="M57" s="367">
        <f>IF(L57="N",0,L57)</f>
        <v>0</v>
      </c>
      <c r="N57" s="344" t="s">
        <v>213</v>
      </c>
      <c r="O57" s="344"/>
      <c r="P57" s="344">
        <v>200</v>
      </c>
      <c r="Q57" s="345" t="s">
        <v>185</v>
      </c>
      <c r="R57" s="346">
        <f>VLOOKUP(Q57,vstupy!$B$3:$C$15,2,FALSE)</f>
        <v>0.25</v>
      </c>
      <c r="S57" s="344"/>
      <c r="T57" s="347"/>
      <c r="U57" s="345" t="s">
        <v>36</v>
      </c>
      <c r="V57" s="346">
        <f>VLOOKUP(U57,vstupy!$B$3:$C$15,2,FALSE)</f>
        <v>0</v>
      </c>
      <c r="W57" s="344"/>
      <c r="X57" s="174" t="s">
        <v>157</v>
      </c>
      <c r="Y57" s="188" t="s">
        <v>152</v>
      </c>
      <c r="Z57" s="185">
        <f>VLOOKUP($X57,vstupy!$B$18:$F$31,MATCH($Y57,vstupy!$B$17:$F$17,0),0)</f>
        <v>0</v>
      </c>
      <c r="AA57" s="121" t="s">
        <v>158</v>
      </c>
      <c r="AB57" s="185">
        <f>VLOOKUP($AA57,vstupy!$B$34:$C$36,2,FALSE)</f>
        <v>0</v>
      </c>
      <c r="AC57" s="185">
        <f t="shared" si="523"/>
        <v>0</v>
      </c>
      <c r="AD57" s="341" t="s">
        <v>36</v>
      </c>
      <c r="AE57" s="325">
        <f>VLOOKUP(AD57,vstupy!$B$3:$C$15,2,FALSE)</f>
        <v>0</v>
      </c>
      <c r="AF57" s="328" t="str">
        <f>IFERROR(IF(M57=0,"N",O57/L57*J57),0)</f>
        <v>N</v>
      </c>
      <c r="AG57" s="333">
        <f>O57*J57</f>
        <v>0</v>
      </c>
      <c r="AH57" s="395">
        <f t="shared" ref="AH57" si="872">P57*R57*J57</f>
        <v>50</v>
      </c>
      <c r="AI57" s="333">
        <f t="shared" ref="AI57" si="873">IFERROR(AH57*M57,0)</f>
        <v>0</v>
      </c>
      <c r="AJ57" s="395" t="str">
        <f t="shared" si="181"/>
        <v>N</v>
      </c>
      <c r="AK57" s="333">
        <f t="shared" ref="AK57" si="874">S57*J57</f>
        <v>0</v>
      </c>
      <c r="AL57" s="333">
        <f>T57*V57*J57</f>
        <v>0</v>
      </c>
      <c r="AM57" s="334">
        <f t="shared" ref="AM57" si="875">IFERROR(AL57*M57,0)</f>
        <v>0</v>
      </c>
      <c r="AN57" s="333">
        <f t="shared" ref="AN57" si="876">IF(W57&gt;0,IF(AE57&gt;0,($G$5/160)*(W57/60)*AE57*J57,0),IF(AE57&gt;0,($G$5/160)*((AC57+AC58+AC59)/60)*AE57*J57,0))</f>
        <v>0</v>
      </c>
      <c r="AO57" s="394">
        <f>IFERROR(AN57*M57,0)</f>
        <v>0</v>
      </c>
      <c r="AP57" s="315">
        <f t="shared" ref="AP57" si="877">IF($N57="In (zvyšuje náklady)",AF57,0)</f>
        <v>0</v>
      </c>
      <c r="AQ57" s="313">
        <f t="shared" ref="AQ57" si="878">IF($N57="In (zvyšuje náklady)",AG57,0)</f>
        <v>0</v>
      </c>
      <c r="AR57" s="313">
        <f t="shared" ref="AR57" si="879">IF($N57="In (zvyšuje náklady)",AH57,0)</f>
        <v>0</v>
      </c>
      <c r="AS57" s="313">
        <f t="shared" ref="AS57" si="880">IF($N57="In (zvyšuje náklady)",AI57,0)</f>
        <v>0</v>
      </c>
      <c r="AT57" s="313">
        <f t="shared" ref="AT57" si="881">IF($N57="In (zvyšuje náklady)",AJ57,0)</f>
        <v>0</v>
      </c>
      <c r="AU57" s="313">
        <f t="shared" ref="AU57" si="882">IF($N57="In (zvyšuje náklady)",AK57,0)</f>
        <v>0</v>
      </c>
      <c r="AV57" s="313">
        <f t="shared" ref="AV57" si="883">IF($N57="In (zvyšuje náklady)",AL57,0)</f>
        <v>0</v>
      </c>
      <c r="AW57" s="313">
        <f t="shared" ref="AW57" si="884">IF($N57="In (zvyšuje náklady)",AM57,0)</f>
        <v>0</v>
      </c>
      <c r="AX57" s="313">
        <f t="shared" ref="AX57" si="885">IF($N57="In (zvyšuje náklady)",AN57,0)</f>
        <v>0</v>
      </c>
      <c r="AY57" s="313">
        <f t="shared" ref="AY57" si="886">IF($N57="In (zvyšuje náklady)",AO57,0)</f>
        <v>0</v>
      </c>
      <c r="AZ57" s="313" t="str">
        <f t="shared" ref="AZ57" si="887">IF($N57="Out (znižuje náklady)",AF57,"0")</f>
        <v>N</v>
      </c>
      <c r="BA57" s="313">
        <f t="shared" ref="BA57" si="888">IF($N57="Out (znižuje náklady)",AG57,"0")</f>
        <v>0</v>
      </c>
      <c r="BB57" s="313">
        <f t="shared" ref="BB57" si="889">IF($N57="Out (znižuje náklady)",AH57,"0")</f>
        <v>50</v>
      </c>
      <c r="BC57" s="313">
        <f t="shared" ref="BC57" si="890">IF($N57="Out (znižuje náklady)",AI57,"0")</f>
        <v>0</v>
      </c>
      <c r="BD57" s="313" t="str">
        <f t="shared" ref="BD57" si="891">IF($N57="Out (znižuje náklady)",AJ57,"0")</f>
        <v>N</v>
      </c>
      <c r="BE57" s="313">
        <f t="shared" ref="BE57" si="892">IF($N57="Out (znižuje náklady)",AK57,"0")</f>
        <v>0</v>
      </c>
      <c r="BF57" s="313">
        <f t="shared" ref="BF57" si="893">IF($N57="Out (znižuje náklady)",AL57,"0")</f>
        <v>0</v>
      </c>
      <c r="BG57" s="313">
        <f t="shared" ref="BG57" si="894">IF($N57="Out (znižuje náklady)",AM57,"0")</f>
        <v>0</v>
      </c>
      <c r="BH57" s="313">
        <f t="shared" ref="BH57" si="895">IF($N57="Out (znižuje náklady)",AN57,"0")</f>
        <v>0</v>
      </c>
      <c r="BI57" s="324">
        <f t="shared" ref="BI57" si="896">IF($N57="Out (znižuje náklady)",AO57,"0")</f>
        <v>0</v>
      </c>
      <c r="BJ57" s="314">
        <f>IF(F57=vstupy!$B$47,0,1)</f>
        <v>1</v>
      </c>
      <c r="BK57" s="315">
        <f t="shared" ref="BK57" si="897">$BJ57*AP57</f>
        <v>0</v>
      </c>
      <c r="BL57" s="313">
        <f t="shared" ref="BL57" si="898">$BJ57*AQ57</f>
        <v>0</v>
      </c>
      <c r="BM57" s="313">
        <f t="shared" ref="BM57" si="899">$BJ57*AR57</f>
        <v>0</v>
      </c>
      <c r="BN57" s="313">
        <f t="shared" ref="BN57" si="900">$BJ57*AS57</f>
        <v>0</v>
      </c>
      <c r="BO57" s="313">
        <f t="shared" ref="BO57" si="901">$BJ57*AT57</f>
        <v>0</v>
      </c>
      <c r="BP57" s="313">
        <f t="shared" ref="BP57" si="902">$BJ57*AU57</f>
        <v>0</v>
      </c>
      <c r="BQ57" s="313">
        <f t="shared" ref="BQ57" si="903">$BJ57*AV57</f>
        <v>0</v>
      </c>
      <c r="BR57" s="313">
        <f t="shared" ref="BR57" si="904">$BJ57*AW57</f>
        <v>0</v>
      </c>
      <c r="BS57" s="313">
        <f t="shared" ref="BS57" si="905">$BJ57*AX57</f>
        <v>0</v>
      </c>
      <c r="BT57" s="310">
        <f t="shared" ref="BT57" si="906">$BJ57*AY57</f>
        <v>0</v>
      </c>
      <c r="BU57" s="315" t="e">
        <f t="shared" ref="BU57" si="907">$BJ57*AZ57</f>
        <v>#VALUE!</v>
      </c>
      <c r="BV57" s="313">
        <f t="shared" ref="BV57" si="908">$BJ57*BA57</f>
        <v>0</v>
      </c>
      <c r="BW57" s="313">
        <f t="shared" ref="BW57" si="909">$BJ57*BB57</f>
        <v>50</v>
      </c>
      <c r="BX57" s="313">
        <f t="shared" ref="BX57" si="910">$BJ57*BC57</f>
        <v>0</v>
      </c>
      <c r="BY57" s="313" t="e">
        <f t="shared" ref="BY57" si="911">$BJ57*BD57</f>
        <v>#VALUE!</v>
      </c>
      <c r="BZ57" s="313">
        <f t="shared" ref="BZ57" si="912">$BJ57*BE57</f>
        <v>0</v>
      </c>
      <c r="CA57" s="313">
        <f t="shared" ref="CA57" si="913">$BJ57*BF57</f>
        <v>0</v>
      </c>
      <c r="CB57" s="313">
        <f t="shared" ref="CB57" si="914">$BJ57*BG57</f>
        <v>0</v>
      </c>
      <c r="CC57" s="313">
        <f t="shared" ref="CC57" si="915">$BJ57*BH57</f>
        <v>0</v>
      </c>
      <c r="CD57" s="310">
        <f t="shared" ref="CD57" si="916">$BJ57*BI57</f>
        <v>0</v>
      </c>
      <c r="CE57" s="316">
        <f>IF(N57="Nemení sa",1,0)</f>
        <v>0</v>
      </c>
      <c r="CF57" s="315">
        <f>AG57*$CE57</f>
        <v>0</v>
      </c>
      <c r="CG57" s="313">
        <f>AI57*$CE57</f>
        <v>0</v>
      </c>
      <c r="CH57" s="313">
        <f>AK57*$CE57</f>
        <v>0</v>
      </c>
      <c r="CI57" s="313">
        <f>AM57*$CE57</f>
        <v>0</v>
      </c>
      <c r="CJ57" s="310">
        <f>AO57*$CE57</f>
        <v>0</v>
      </c>
      <c r="CK57" s="317">
        <f t="shared" ref="CK57" si="917">SUM(CF57:CJ59)</f>
        <v>0</v>
      </c>
      <c r="CL57" s="318">
        <f>IF(F57=vstupy!B$42,"1",0)</f>
        <v>0</v>
      </c>
      <c r="CM57" s="315">
        <f t="shared" ref="CM57:CV57" si="918">IF($CL57="1",AP57,0)</f>
        <v>0</v>
      </c>
      <c r="CN57" s="313">
        <f t="shared" si="918"/>
        <v>0</v>
      </c>
      <c r="CO57" s="313">
        <f t="shared" si="918"/>
        <v>0</v>
      </c>
      <c r="CP57" s="313">
        <f t="shared" si="918"/>
        <v>0</v>
      </c>
      <c r="CQ57" s="313">
        <f t="shared" si="918"/>
        <v>0</v>
      </c>
      <c r="CR57" s="313">
        <f t="shared" si="918"/>
        <v>0</v>
      </c>
      <c r="CS57" s="313">
        <f t="shared" si="918"/>
        <v>0</v>
      </c>
      <c r="CT57" s="313">
        <f t="shared" si="918"/>
        <v>0</v>
      </c>
      <c r="CU57" s="313">
        <f t="shared" si="918"/>
        <v>0</v>
      </c>
      <c r="CV57" s="310">
        <f t="shared" si="918"/>
        <v>0</v>
      </c>
      <c r="CW57" s="314">
        <f>CP57+CT57+CV57</f>
        <v>0</v>
      </c>
      <c r="CX57" s="314">
        <f t="shared" ref="CX57" si="919">CN57+CR57</f>
        <v>0</v>
      </c>
      <c r="CY57" s="315">
        <f t="shared" ref="CY57:DH57" si="920">IF($CL57="1",AZ57,0)</f>
        <v>0</v>
      </c>
      <c r="CZ57" s="313">
        <f t="shared" si="920"/>
        <v>0</v>
      </c>
      <c r="DA57" s="313">
        <f t="shared" si="920"/>
        <v>0</v>
      </c>
      <c r="DB57" s="313">
        <f t="shared" si="920"/>
        <v>0</v>
      </c>
      <c r="DC57" s="313">
        <f t="shared" si="920"/>
        <v>0</v>
      </c>
      <c r="DD57" s="313">
        <f t="shared" si="920"/>
        <v>0</v>
      </c>
      <c r="DE57" s="313">
        <f t="shared" si="920"/>
        <v>0</v>
      </c>
      <c r="DF57" s="313">
        <f t="shared" si="920"/>
        <v>0</v>
      </c>
      <c r="DG57" s="313">
        <f t="shared" si="920"/>
        <v>0</v>
      </c>
      <c r="DH57" s="310">
        <f t="shared" si="920"/>
        <v>0</v>
      </c>
      <c r="DI57" s="321">
        <f>DB57+DF57+DH57</f>
        <v>0</v>
      </c>
      <c r="DJ57" s="321">
        <f t="shared" ref="DJ57" si="921">CZ57+DD57</f>
        <v>0</v>
      </c>
      <c r="DK57" s="322">
        <f>IF(CE57=0,1,0)</f>
        <v>1</v>
      </c>
      <c r="DL57" s="322">
        <f>IFERROR(IF($AF57="N",AH57+AJ57+AL57+AN57,AF57+AH57+AJ57+AL57+AN57),0)*$DK57</f>
        <v>0</v>
      </c>
      <c r="DM57" s="322">
        <f>(AG57+AI57+AK57+AM57+AO57)*$DK57</f>
        <v>0</v>
      </c>
      <c r="DN57" s="322">
        <f>AS57+AW57+AY57-CW57</f>
        <v>0</v>
      </c>
      <c r="DO57" s="322">
        <f>BC57+BG57+BI57-DI57</f>
        <v>0</v>
      </c>
      <c r="DP57" s="322">
        <f>DN57+DO57</f>
        <v>0</v>
      </c>
      <c r="DQ57" s="323" t="str">
        <f>IF(OR(F57=vstupy!B$40,F57=vstupy!B$41,F57=vstupy!B$42,),"0","1")</f>
        <v>0</v>
      </c>
      <c r="DR57" s="315">
        <f>IF($DQ57="1",AQ57,"0")+CF57</f>
        <v>0</v>
      </c>
      <c r="DS57" s="313">
        <f>IF($DQ57="1",AS57,"0")+CG57</f>
        <v>0</v>
      </c>
      <c r="DT57" s="313">
        <f>IF($DQ57="1",AU57,"0")+CH57</f>
        <v>0</v>
      </c>
      <c r="DU57" s="313">
        <f>IF($DQ57="1",AW57,"0")+CI57</f>
        <v>0</v>
      </c>
      <c r="DV57" s="310">
        <f>IF($DQ57="1",AY57,"0")+CJ57</f>
        <v>0</v>
      </c>
      <c r="DW57" s="311">
        <f t="shared" ref="DW57" si="922">SUM(DR57:DV59)</f>
        <v>0</v>
      </c>
      <c r="DX57" s="315" t="str">
        <f t="shared" ref="DX57" si="923">IF($DQ57="1",BA57,"0")</f>
        <v>0</v>
      </c>
      <c r="DY57" s="313" t="str">
        <f t="shared" ref="DY57" si="924">IF($DQ57="1",BC57,"0")</f>
        <v>0</v>
      </c>
      <c r="DZ57" s="313" t="str">
        <f t="shared" ref="DZ57" si="925">IF($DQ57="1",BE57,"0")</f>
        <v>0</v>
      </c>
      <c r="EA57" s="313" t="str">
        <f>IF($DQ57="1",BG57,"0")</f>
        <v>0</v>
      </c>
      <c r="EB57" s="310" t="str">
        <f>IF($DQ57="1",BI57,"0")</f>
        <v>0</v>
      </c>
      <c r="EC57" s="311">
        <f t="shared" ref="EC57" si="926">SUM(DX57:EB59)</f>
        <v>0</v>
      </c>
      <c r="ED57" s="312">
        <f>EC57+DW57</f>
        <v>0</v>
      </c>
    </row>
    <row r="58" spans="1:134" ht="12.6" customHeight="1" x14ac:dyDescent="0.2">
      <c r="B58" s="365"/>
      <c r="C58" s="364"/>
      <c r="D58" s="364"/>
      <c r="E58" s="364"/>
      <c r="F58" s="359"/>
      <c r="G58" s="361"/>
      <c r="H58" s="302"/>
      <c r="I58" s="302"/>
      <c r="J58" s="305"/>
      <c r="K58" s="359"/>
      <c r="L58" s="344"/>
      <c r="M58" s="367"/>
      <c r="N58" s="344"/>
      <c r="O58" s="344"/>
      <c r="P58" s="344"/>
      <c r="Q58" s="345"/>
      <c r="R58" s="346"/>
      <c r="S58" s="344"/>
      <c r="T58" s="347"/>
      <c r="U58" s="345"/>
      <c r="V58" s="346"/>
      <c r="W58" s="344"/>
      <c r="X58" s="174" t="s">
        <v>157</v>
      </c>
      <c r="Y58" s="188" t="s">
        <v>152</v>
      </c>
      <c r="Z58" s="185">
        <f>VLOOKUP($X58,vstupy!$B$18:$F$31,MATCH($Y58,vstupy!$B$17:$F$17,0),0)</f>
        <v>0</v>
      </c>
      <c r="AA58" s="121" t="s">
        <v>158</v>
      </c>
      <c r="AB58" s="185">
        <f>VLOOKUP($AA58,vstupy!$B$34:$C$36,2,FALSE)</f>
        <v>0</v>
      </c>
      <c r="AC58" s="185">
        <f t="shared" si="523"/>
        <v>0</v>
      </c>
      <c r="AD58" s="342"/>
      <c r="AE58" s="326"/>
      <c r="AF58" s="315"/>
      <c r="AG58" s="330"/>
      <c r="AH58" s="330"/>
      <c r="AI58" s="330"/>
      <c r="AJ58" s="330"/>
      <c r="AK58" s="330"/>
      <c r="AL58" s="330"/>
      <c r="AM58" s="335"/>
      <c r="AN58" s="330"/>
      <c r="AO58" s="336"/>
      <c r="AP58" s="315"/>
      <c r="AQ58" s="313"/>
      <c r="AR58" s="313"/>
      <c r="AS58" s="313"/>
      <c r="AT58" s="313"/>
      <c r="AU58" s="313"/>
      <c r="AV58" s="313"/>
      <c r="AW58" s="313"/>
      <c r="AX58" s="313"/>
      <c r="AY58" s="313"/>
      <c r="AZ58" s="313"/>
      <c r="BA58" s="313"/>
      <c r="BB58" s="313"/>
      <c r="BC58" s="313"/>
      <c r="BD58" s="313"/>
      <c r="BE58" s="313"/>
      <c r="BF58" s="313"/>
      <c r="BG58" s="313"/>
      <c r="BH58" s="313"/>
      <c r="BI58" s="324"/>
      <c r="BJ58" s="314"/>
      <c r="BK58" s="315"/>
      <c r="BL58" s="313"/>
      <c r="BM58" s="313"/>
      <c r="BN58" s="313"/>
      <c r="BO58" s="313"/>
      <c r="BP58" s="313"/>
      <c r="BQ58" s="313"/>
      <c r="BR58" s="313"/>
      <c r="BS58" s="313"/>
      <c r="BT58" s="310"/>
      <c r="BU58" s="315"/>
      <c r="BV58" s="313"/>
      <c r="BW58" s="313"/>
      <c r="BX58" s="313"/>
      <c r="BY58" s="313"/>
      <c r="BZ58" s="313"/>
      <c r="CA58" s="313"/>
      <c r="CB58" s="313"/>
      <c r="CC58" s="313"/>
      <c r="CD58" s="310"/>
      <c r="CE58" s="316"/>
      <c r="CF58" s="315"/>
      <c r="CG58" s="313"/>
      <c r="CH58" s="313"/>
      <c r="CI58" s="313"/>
      <c r="CJ58" s="310"/>
      <c r="CK58" s="317"/>
      <c r="CL58" s="319"/>
      <c r="CM58" s="315"/>
      <c r="CN58" s="313"/>
      <c r="CO58" s="313"/>
      <c r="CP58" s="313"/>
      <c r="CQ58" s="313"/>
      <c r="CR58" s="313"/>
      <c r="CS58" s="313"/>
      <c r="CT58" s="313"/>
      <c r="CU58" s="313"/>
      <c r="CV58" s="310"/>
      <c r="CW58" s="314"/>
      <c r="CX58" s="314"/>
      <c r="CY58" s="315"/>
      <c r="CZ58" s="313"/>
      <c r="DA58" s="313"/>
      <c r="DB58" s="313"/>
      <c r="DC58" s="313"/>
      <c r="DD58" s="313"/>
      <c r="DE58" s="313"/>
      <c r="DF58" s="313"/>
      <c r="DG58" s="313"/>
      <c r="DH58" s="310"/>
      <c r="DI58" s="321"/>
      <c r="DJ58" s="321"/>
      <c r="DK58" s="322"/>
      <c r="DL58" s="322"/>
      <c r="DM58" s="322"/>
      <c r="DN58" s="322"/>
      <c r="DO58" s="322"/>
      <c r="DP58" s="322"/>
      <c r="DQ58" s="323"/>
      <c r="DR58" s="315"/>
      <c r="DS58" s="313"/>
      <c r="DT58" s="313"/>
      <c r="DU58" s="313"/>
      <c r="DV58" s="310"/>
      <c r="DW58" s="311"/>
      <c r="DX58" s="315"/>
      <c r="DY58" s="313"/>
      <c r="DZ58" s="313"/>
      <c r="EA58" s="313"/>
      <c r="EB58" s="310"/>
      <c r="EC58" s="311"/>
      <c r="ED58" s="312"/>
    </row>
    <row r="59" spans="1:134" ht="12.6" customHeight="1" x14ac:dyDescent="0.2">
      <c r="B59" s="365"/>
      <c r="C59" s="364"/>
      <c r="D59" s="364"/>
      <c r="E59" s="364"/>
      <c r="F59" s="360"/>
      <c r="G59" s="361"/>
      <c r="H59" s="303"/>
      <c r="I59" s="303"/>
      <c r="J59" s="306"/>
      <c r="K59" s="360"/>
      <c r="L59" s="344"/>
      <c r="M59" s="367"/>
      <c r="N59" s="344"/>
      <c r="O59" s="344"/>
      <c r="P59" s="344"/>
      <c r="Q59" s="345"/>
      <c r="R59" s="346"/>
      <c r="S59" s="344"/>
      <c r="T59" s="347"/>
      <c r="U59" s="345"/>
      <c r="V59" s="346"/>
      <c r="W59" s="344"/>
      <c r="X59" s="174" t="s">
        <v>157</v>
      </c>
      <c r="Y59" s="188" t="s">
        <v>152</v>
      </c>
      <c r="Z59" s="185">
        <f>VLOOKUP($X59,vstupy!$B$18:$F$31,MATCH($Y59,vstupy!$B$17:$F$17,0),0)</f>
        <v>0</v>
      </c>
      <c r="AA59" s="121" t="s">
        <v>158</v>
      </c>
      <c r="AB59" s="185">
        <f>VLOOKUP($AA59,vstupy!$B$34:$C$36,2,FALSE)</f>
        <v>0</v>
      </c>
      <c r="AC59" s="185">
        <f t="shared" si="523"/>
        <v>0</v>
      </c>
      <c r="AD59" s="343"/>
      <c r="AE59" s="327"/>
      <c r="AF59" s="315"/>
      <c r="AG59" s="330"/>
      <c r="AH59" s="330"/>
      <c r="AI59" s="330"/>
      <c r="AJ59" s="330"/>
      <c r="AK59" s="330"/>
      <c r="AL59" s="330"/>
      <c r="AM59" s="333"/>
      <c r="AN59" s="330"/>
      <c r="AO59" s="336"/>
      <c r="AP59" s="315"/>
      <c r="AQ59" s="313"/>
      <c r="AR59" s="313"/>
      <c r="AS59" s="313"/>
      <c r="AT59" s="313"/>
      <c r="AU59" s="313"/>
      <c r="AV59" s="313"/>
      <c r="AW59" s="313"/>
      <c r="AX59" s="313"/>
      <c r="AY59" s="313"/>
      <c r="AZ59" s="313"/>
      <c r="BA59" s="313"/>
      <c r="BB59" s="313"/>
      <c r="BC59" s="313"/>
      <c r="BD59" s="313"/>
      <c r="BE59" s="313"/>
      <c r="BF59" s="313"/>
      <c r="BG59" s="313"/>
      <c r="BH59" s="313"/>
      <c r="BI59" s="324"/>
      <c r="BJ59" s="314"/>
      <c r="BK59" s="315"/>
      <c r="BL59" s="313"/>
      <c r="BM59" s="313"/>
      <c r="BN59" s="313"/>
      <c r="BO59" s="313"/>
      <c r="BP59" s="313"/>
      <c r="BQ59" s="313"/>
      <c r="BR59" s="313"/>
      <c r="BS59" s="313"/>
      <c r="BT59" s="310"/>
      <c r="BU59" s="315"/>
      <c r="BV59" s="313"/>
      <c r="BW59" s="313"/>
      <c r="BX59" s="313"/>
      <c r="BY59" s="313"/>
      <c r="BZ59" s="313"/>
      <c r="CA59" s="313"/>
      <c r="CB59" s="313"/>
      <c r="CC59" s="313"/>
      <c r="CD59" s="310"/>
      <c r="CE59" s="316"/>
      <c r="CF59" s="315"/>
      <c r="CG59" s="313"/>
      <c r="CH59" s="313"/>
      <c r="CI59" s="313"/>
      <c r="CJ59" s="310"/>
      <c r="CK59" s="317"/>
      <c r="CL59" s="320"/>
      <c r="CM59" s="315"/>
      <c r="CN59" s="313"/>
      <c r="CO59" s="313"/>
      <c r="CP59" s="313"/>
      <c r="CQ59" s="313"/>
      <c r="CR59" s="313"/>
      <c r="CS59" s="313"/>
      <c r="CT59" s="313"/>
      <c r="CU59" s="313"/>
      <c r="CV59" s="310"/>
      <c r="CW59" s="314"/>
      <c r="CX59" s="314"/>
      <c r="CY59" s="315"/>
      <c r="CZ59" s="313"/>
      <c r="DA59" s="313"/>
      <c r="DB59" s="313"/>
      <c r="DC59" s="313"/>
      <c r="DD59" s="313"/>
      <c r="DE59" s="313"/>
      <c r="DF59" s="313"/>
      <c r="DG59" s="313"/>
      <c r="DH59" s="310"/>
      <c r="DI59" s="321"/>
      <c r="DJ59" s="321"/>
      <c r="DK59" s="322"/>
      <c r="DL59" s="322"/>
      <c r="DM59" s="322"/>
      <c r="DN59" s="322"/>
      <c r="DO59" s="322"/>
      <c r="DP59" s="322"/>
      <c r="DQ59" s="323"/>
      <c r="DR59" s="315"/>
      <c r="DS59" s="313"/>
      <c r="DT59" s="313"/>
      <c r="DU59" s="313"/>
      <c r="DV59" s="310"/>
      <c r="DW59" s="311"/>
      <c r="DX59" s="315"/>
      <c r="DY59" s="313"/>
      <c r="DZ59" s="313"/>
      <c r="EA59" s="313"/>
      <c r="EB59" s="310"/>
      <c r="EC59" s="311"/>
      <c r="ED59" s="312"/>
    </row>
    <row r="60" spans="1:134" ht="12.6" customHeight="1" x14ac:dyDescent="0.2">
      <c r="B60" s="366">
        <f t="shared" ref="B60" si="927">B57+1</f>
        <v>18</v>
      </c>
      <c r="C60" s="363" t="s">
        <v>339</v>
      </c>
      <c r="D60" s="363" t="s">
        <v>331</v>
      </c>
      <c r="E60" s="363" t="s">
        <v>332</v>
      </c>
      <c r="F60" s="355" t="s">
        <v>208</v>
      </c>
      <c r="G60" s="362">
        <v>46388</v>
      </c>
      <c r="H60" s="307" t="str">
        <f t="shared" ref="H60" si="928">IF($F60="3e)  Skoršia transpozícia  - zavedenie transpozície pred termínom ktorý určuje smernica EÚ. "," ","")</f>
        <v/>
      </c>
      <c r="I60" s="307" t="str">
        <f t="shared" ref="I60" si="929">IF($F60="3e)  Skoršia transpozícia  - zavedenie transpozície pred termínom ktorý určuje smernica EÚ. ",$H60,"NA")</f>
        <v>NA</v>
      </c>
      <c r="J60" s="298">
        <f>IF(I60&gt;12,1,I60/12)</f>
        <v>1</v>
      </c>
      <c r="K60" s="355" t="s">
        <v>476</v>
      </c>
      <c r="L60" s="348">
        <v>0</v>
      </c>
      <c r="M60" s="354">
        <f>IF(L60="N",0,L60)</f>
        <v>0</v>
      </c>
      <c r="N60" s="348" t="s">
        <v>213</v>
      </c>
      <c r="O60" s="348"/>
      <c r="P60" s="348">
        <v>100</v>
      </c>
      <c r="Q60" s="349" t="s">
        <v>185</v>
      </c>
      <c r="R60" s="350">
        <f>VLOOKUP(Q60,vstupy!$B$3:$C$15,2,FALSE)</f>
        <v>0.25</v>
      </c>
      <c r="S60" s="348"/>
      <c r="T60" s="351"/>
      <c r="U60" s="349" t="s">
        <v>36</v>
      </c>
      <c r="V60" s="350">
        <f>VLOOKUP(U60,vstupy!$B$3:$C$15,2,FALSE)</f>
        <v>0</v>
      </c>
      <c r="W60" s="348"/>
      <c r="X60" s="283" t="s">
        <v>157</v>
      </c>
      <c r="Y60" s="284" t="s">
        <v>152</v>
      </c>
      <c r="Z60" s="285">
        <f>VLOOKUP($X60,vstupy!$B$18:$F$31,MATCH($Y60,vstupy!$B$17:$F$17,0),0)</f>
        <v>0</v>
      </c>
      <c r="AA60" s="286" t="s">
        <v>158</v>
      </c>
      <c r="AB60" s="285">
        <f>VLOOKUP($AA60,vstupy!$B$34:$C$36,2,FALSE)</f>
        <v>0</v>
      </c>
      <c r="AC60" s="285">
        <f t="shared" si="523"/>
        <v>0</v>
      </c>
      <c r="AD60" s="338" t="s">
        <v>36</v>
      </c>
      <c r="AE60" s="325">
        <f>VLOOKUP(AD60,vstupy!$B$3:$C$15,2,FALSE)</f>
        <v>0</v>
      </c>
      <c r="AF60" s="328" t="str">
        <f>IFERROR(IF(M60=0,"N",O60/L60*J60),0)</f>
        <v>N</v>
      </c>
      <c r="AG60" s="333">
        <f>O60*J60</f>
        <v>0</v>
      </c>
      <c r="AH60" s="395">
        <f t="shared" ref="AH60" si="930">P60*R60*J60</f>
        <v>25</v>
      </c>
      <c r="AI60" s="333">
        <f t="shared" ref="AI60" si="931">IFERROR(AH60*M60,0)</f>
        <v>0</v>
      </c>
      <c r="AJ60" s="395" t="str">
        <f t="shared" si="181"/>
        <v>N</v>
      </c>
      <c r="AK60" s="333">
        <f t="shared" ref="AK60" si="932">S60*J60</f>
        <v>0</v>
      </c>
      <c r="AL60" s="333">
        <f>T60*V60*J60</f>
        <v>0</v>
      </c>
      <c r="AM60" s="334">
        <f t="shared" ref="AM60" si="933">IFERROR(AL60*M60,0)</f>
        <v>0</v>
      </c>
      <c r="AN60" s="333">
        <f t="shared" ref="AN60" si="934">IF(W60&gt;0,IF(AE60&gt;0,($G$5/160)*(W60/60)*AE60*J60,0),IF(AE60&gt;0,($G$5/160)*((AC60+AC61+AC62)/60)*AE60*J60,0))</f>
        <v>0</v>
      </c>
      <c r="AO60" s="394">
        <f>IFERROR(AN60*M60,0)</f>
        <v>0</v>
      </c>
      <c r="AP60" s="315">
        <f t="shared" ref="AP60" si="935">IF($N60="In (zvyšuje náklady)",AF60,0)</f>
        <v>0</v>
      </c>
      <c r="AQ60" s="313">
        <f t="shared" ref="AQ60" si="936">IF($N60="In (zvyšuje náklady)",AG60,0)</f>
        <v>0</v>
      </c>
      <c r="AR60" s="313">
        <f t="shared" ref="AR60" si="937">IF($N60="In (zvyšuje náklady)",AH60,0)</f>
        <v>0</v>
      </c>
      <c r="AS60" s="313">
        <f t="shared" ref="AS60" si="938">IF($N60="In (zvyšuje náklady)",AI60,0)</f>
        <v>0</v>
      </c>
      <c r="AT60" s="313">
        <f t="shared" ref="AT60" si="939">IF($N60="In (zvyšuje náklady)",AJ60,0)</f>
        <v>0</v>
      </c>
      <c r="AU60" s="313">
        <f t="shared" ref="AU60" si="940">IF($N60="In (zvyšuje náklady)",AK60,0)</f>
        <v>0</v>
      </c>
      <c r="AV60" s="313">
        <f t="shared" ref="AV60" si="941">IF($N60="In (zvyšuje náklady)",AL60,0)</f>
        <v>0</v>
      </c>
      <c r="AW60" s="313">
        <f t="shared" ref="AW60" si="942">IF($N60="In (zvyšuje náklady)",AM60,0)</f>
        <v>0</v>
      </c>
      <c r="AX60" s="313">
        <f t="shared" ref="AX60" si="943">IF($N60="In (zvyšuje náklady)",AN60,0)</f>
        <v>0</v>
      </c>
      <c r="AY60" s="313">
        <f t="shared" ref="AY60" si="944">IF($N60="In (zvyšuje náklady)",AO60,0)</f>
        <v>0</v>
      </c>
      <c r="AZ60" s="313" t="str">
        <f t="shared" ref="AZ60" si="945">IF($N60="Out (znižuje náklady)",AF60,"0")</f>
        <v>N</v>
      </c>
      <c r="BA60" s="313">
        <f t="shared" ref="BA60" si="946">IF($N60="Out (znižuje náklady)",AG60,"0")</f>
        <v>0</v>
      </c>
      <c r="BB60" s="313">
        <f t="shared" ref="BB60" si="947">IF($N60="Out (znižuje náklady)",AH60,"0")</f>
        <v>25</v>
      </c>
      <c r="BC60" s="313">
        <f t="shared" ref="BC60" si="948">IF($N60="Out (znižuje náklady)",AI60,"0")</f>
        <v>0</v>
      </c>
      <c r="BD60" s="313" t="str">
        <f t="shared" ref="BD60" si="949">IF($N60="Out (znižuje náklady)",AJ60,"0")</f>
        <v>N</v>
      </c>
      <c r="BE60" s="313">
        <f t="shared" ref="BE60" si="950">IF($N60="Out (znižuje náklady)",AK60,"0")</f>
        <v>0</v>
      </c>
      <c r="BF60" s="313">
        <f t="shared" ref="BF60" si="951">IF($N60="Out (znižuje náklady)",AL60,"0")</f>
        <v>0</v>
      </c>
      <c r="BG60" s="313">
        <f t="shared" ref="BG60" si="952">IF($N60="Out (znižuje náklady)",AM60,"0")</f>
        <v>0</v>
      </c>
      <c r="BH60" s="313">
        <f t="shared" ref="BH60" si="953">IF($N60="Out (znižuje náklady)",AN60,"0")</f>
        <v>0</v>
      </c>
      <c r="BI60" s="324">
        <f t="shared" ref="BI60" si="954">IF($N60="Out (znižuje náklady)",AO60,"0")</f>
        <v>0</v>
      </c>
      <c r="BJ60" s="314">
        <f>IF(F60=vstupy!$B$47,0,1)</f>
        <v>1</v>
      </c>
      <c r="BK60" s="315">
        <f t="shared" ref="BK60" si="955">$BJ60*AP60</f>
        <v>0</v>
      </c>
      <c r="BL60" s="313">
        <f t="shared" ref="BL60" si="956">$BJ60*AQ60</f>
        <v>0</v>
      </c>
      <c r="BM60" s="313">
        <f t="shared" ref="BM60" si="957">$BJ60*AR60</f>
        <v>0</v>
      </c>
      <c r="BN60" s="313">
        <f t="shared" ref="BN60" si="958">$BJ60*AS60</f>
        <v>0</v>
      </c>
      <c r="BO60" s="313">
        <f t="shared" ref="BO60" si="959">$BJ60*AT60</f>
        <v>0</v>
      </c>
      <c r="BP60" s="313">
        <f t="shared" ref="BP60" si="960">$BJ60*AU60</f>
        <v>0</v>
      </c>
      <c r="BQ60" s="313">
        <f t="shared" ref="BQ60" si="961">$BJ60*AV60</f>
        <v>0</v>
      </c>
      <c r="BR60" s="313">
        <f t="shared" ref="BR60" si="962">$BJ60*AW60</f>
        <v>0</v>
      </c>
      <c r="BS60" s="313">
        <f t="shared" ref="BS60" si="963">$BJ60*AX60</f>
        <v>0</v>
      </c>
      <c r="BT60" s="310">
        <f t="shared" ref="BT60" si="964">$BJ60*AY60</f>
        <v>0</v>
      </c>
      <c r="BU60" s="315" t="e">
        <f t="shared" ref="BU60" si="965">$BJ60*AZ60</f>
        <v>#VALUE!</v>
      </c>
      <c r="BV60" s="313">
        <f t="shared" ref="BV60" si="966">$BJ60*BA60</f>
        <v>0</v>
      </c>
      <c r="BW60" s="313">
        <f t="shared" ref="BW60" si="967">$BJ60*BB60</f>
        <v>25</v>
      </c>
      <c r="BX60" s="313">
        <f t="shared" ref="BX60" si="968">$BJ60*BC60</f>
        <v>0</v>
      </c>
      <c r="BY60" s="313" t="e">
        <f t="shared" ref="BY60" si="969">$BJ60*BD60</f>
        <v>#VALUE!</v>
      </c>
      <c r="BZ60" s="313">
        <f t="shared" ref="BZ60" si="970">$BJ60*BE60</f>
        <v>0</v>
      </c>
      <c r="CA60" s="313">
        <f t="shared" ref="CA60" si="971">$BJ60*BF60</f>
        <v>0</v>
      </c>
      <c r="CB60" s="313">
        <f t="shared" ref="CB60" si="972">$BJ60*BG60</f>
        <v>0</v>
      </c>
      <c r="CC60" s="313">
        <f t="shared" ref="CC60" si="973">$BJ60*BH60</f>
        <v>0</v>
      </c>
      <c r="CD60" s="310">
        <f t="shared" ref="CD60" si="974">$BJ60*BI60</f>
        <v>0</v>
      </c>
      <c r="CE60" s="316">
        <f>IF(N60="Nemení sa",1,0)</f>
        <v>0</v>
      </c>
      <c r="CF60" s="315">
        <f>AG60*$CE60</f>
        <v>0</v>
      </c>
      <c r="CG60" s="313">
        <f>AI60*$CE60</f>
        <v>0</v>
      </c>
      <c r="CH60" s="313">
        <f>AK60*$CE60</f>
        <v>0</v>
      </c>
      <c r="CI60" s="313">
        <f>AM60*$CE60</f>
        <v>0</v>
      </c>
      <c r="CJ60" s="310">
        <f>AO60*$CE60</f>
        <v>0</v>
      </c>
      <c r="CK60" s="317">
        <f t="shared" ref="CK60" si="975">SUM(CF60:CJ62)</f>
        <v>0</v>
      </c>
      <c r="CL60" s="318">
        <f>IF(F60=vstupy!B$42,"1",0)</f>
        <v>0</v>
      </c>
      <c r="CM60" s="315">
        <f t="shared" ref="CM60:CV60" si="976">IF($CL60="1",AP60,0)</f>
        <v>0</v>
      </c>
      <c r="CN60" s="313">
        <f t="shared" si="976"/>
        <v>0</v>
      </c>
      <c r="CO60" s="313">
        <f t="shared" si="976"/>
        <v>0</v>
      </c>
      <c r="CP60" s="313">
        <f t="shared" si="976"/>
        <v>0</v>
      </c>
      <c r="CQ60" s="313">
        <f t="shared" si="976"/>
        <v>0</v>
      </c>
      <c r="CR60" s="313">
        <f t="shared" si="976"/>
        <v>0</v>
      </c>
      <c r="CS60" s="313">
        <f t="shared" si="976"/>
        <v>0</v>
      </c>
      <c r="CT60" s="313">
        <f t="shared" si="976"/>
        <v>0</v>
      </c>
      <c r="CU60" s="313">
        <f t="shared" si="976"/>
        <v>0</v>
      </c>
      <c r="CV60" s="310">
        <f t="shared" si="976"/>
        <v>0</v>
      </c>
      <c r="CW60" s="314">
        <f>CP60+CT60+CV60</f>
        <v>0</v>
      </c>
      <c r="CX60" s="314">
        <f t="shared" ref="CX60" si="977">CN60+CR60</f>
        <v>0</v>
      </c>
      <c r="CY60" s="315">
        <f t="shared" ref="CY60:DH60" si="978">IF($CL60="1",AZ60,0)</f>
        <v>0</v>
      </c>
      <c r="CZ60" s="313">
        <f t="shared" si="978"/>
        <v>0</v>
      </c>
      <c r="DA60" s="313">
        <f t="shared" si="978"/>
        <v>0</v>
      </c>
      <c r="DB60" s="313">
        <f t="shared" si="978"/>
        <v>0</v>
      </c>
      <c r="DC60" s="313">
        <f t="shared" si="978"/>
        <v>0</v>
      </c>
      <c r="DD60" s="313">
        <f t="shared" si="978"/>
        <v>0</v>
      </c>
      <c r="DE60" s="313">
        <f t="shared" si="978"/>
        <v>0</v>
      </c>
      <c r="DF60" s="313">
        <f t="shared" si="978"/>
        <v>0</v>
      </c>
      <c r="DG60" s="313">
        <f t="shared" si="978"/>
        <v>0</v>
      </c>
      <c r="DH60" s="310">
        <f t="shared" si="978"/>
        <v>0</v>
      </c>
      <c r="DI60" s="321">
        <f>DB60+DF60+DH60</f>
        <v>0</v>
      </c>
      <c r="DJ60" s="321">
        <f t="shared" ref="DJ60" si="979">CZ60+DD60</f>
        <v>0</v>
      </c>
      <c r="DK60" s="322">
        <f>IF(CE60=0,1,0)</f>
        <v>1</v>
      </c>
      <c r="DL60" s="322">
        <f>IFERROR(IF($AF60="N",AH60+AJ60+AL60+AN60,AF60+AH60+AJ60+AL60+AN60),0)*$DK60</f>
        <v>0</v>
      </c>
      <c r="DM60" s="322">
        <f>(AG60+AI60+AK60+AM60+AO60)*$DK60</f>
        <v>0</v>
      </c>
      <c r="DN60" s="322">
        <f>AS60+AW60+AY60-CW60</f>
        <v>0</v>
      </c>
      <c r="DO60" s="322">
        <f>BC60+BG60+BI60-DI60</f>
        <v>0</v>
      </c>
      <c r="DP60" s="322">
        <f>DN60+DO60</f>
        <v>0</v>
      </c>
      <c r="DQ60" s="323" t="str">
        <f>IF(OR(F60=vstupy!B$40,F60=vstupy!B$41,F60=vstupy!B$42,),"0","1")</f>
        <v>0</v>
      </c>
      <c r="DR60" s="315">
        <f>IF($DQ60="1",AQ60,"0")+CF60</f>
        <v>0</v>
      </c>
      <c r="DS60" s="313">
        <f>IF($DQ60="1",AS60,"0")+CG60</f>
        <v>0</v>
      </c>
      <c r="DT60" s="313">
        <f>IF($DQ60="1",AU60,"0")+CH60</f>
        <v>0</v>
      </c>
      <c r="DU60" s="313">
        <f>IF($DQ60="1",AW60,"0")+CI60</f>
        <v>0</v>
      </c>
      <c r="DV60" s="310">
        <f>IF($DQ60="1",AY60,"0")+CJ60</f>
        <v>0</v>
      </c>
      <c r="DW60" s="311">
        <f t="shared" ref="DW60" si="980">SUM(DR60:DV62)</f>
        <v>0</v>
      </c>
      <c r="DX60" s="315" t="str">
        <f t="shared" ref="DX60" si="981">IF($DQ60="1",BA60,"0")</f>
        <v>0</v>
      </c>
      <c r="DY60" s="313" t="str">
        <f t="shared" ref="DY60" si="982">IF($DQ60="1",BC60,"0")</f>
        <v>0</v>
      </c>
      <c r="DZ60" s="313" t="str">
        <f t="shared" ref="DZ60" si="983">IF($DQ60="1",BE60,"0")</f>
        <v>0</v>
      </c>
      <c r="EA60" s="313" t="str">
        <f>IF($DQ60="1",BG60,"0")</f>
        <v>0</v>
      </c>
      <c r="EB60" s="310" t="str">
        <f>IF($DQ60="1",BI60,"0")</f>
        <v>0</v>
      </c>
      <c r="EC60" s="311">
        <f t="shared" ref="EC60" si="984">SUM(DX60:EB62)</f>
        <v>0</v>
      </c>
      <c r="ED60" s="312">
        <f>EC60+DW60</f>
        <v>0</v>
      </c>
    </row>
    <row r="61" spans="1:134" ht="12.6" customHeight="1" x14ac:dyDescent="0.2">
      <c r="B61" s="366"/>
      <c r="C61" s="363"/>
      <c r="D61" s="363"/>
      <c r="E61" s="363"/>
      <c r="F61" s="356"/>
      <c r="G61" s="362"/>
      <c r="H61" s="308"/>
      <c r="I61" s="308"/>
      <c r="J61" s="299"/>
      <c r="K61" s="356"/>
      <c r="L61" s="348"/>
      <c r="M61" s="354"/>
      <c r="N61" s="348"/>
      <c r="O61" s="348"/>
      <c r="P61" s="348"/>
      <c r="Q61" s="349"/>
      <c r="R61" s="350"/>
      <c r="S61" s="348"/>
      <c r="T61" s="351"/>
      <c r="U61" s="349"/>
      <c r="V61" s="350"/>
      <c r="W61" s="348"/>
      <c r="X61" s="283" t="s">
        <v>157</v>
      </c>
      <c r="Y61" s="284" t="s">
        <v>152</v>
      </c>
      <c r="Z61" s="285">
        <f>VLOOKUP($X61,vstupy!$B$18:$F$31,MATCH($Y61,vstupy!$B$17:$F$17,0),0)</f>
        <v>0</v>
      </c>
      <c r="AA61" s="286" t="s">
        <v>158</v>
      </c>
      <c r="AB61" s="285">
        <f>VLOOKUP($AA61,vstupy!$B$34:$C$36,2,FALSE)</f>
        <v>0</v>
      </c>
      <c r="AC61" s="285">
        <f t="shared" si="523"/>
        <v>0</v>
      </c>
      <c r="AD61" s="339"/>
      <c r="AE61" s="326"/>
      <c r="AF61" s="315"/>
      <c r="AG61" s="330"/>
      <c r="AH61" s="330"/>
      <c r="AI61" s="330"/>
      <c r="AJ61" s="330"/>
      <c r="AK61" s="330"/>
      <c r="AL61" s="330"/>
      <c r="AM61" s="335"/>
      <c r="AN61" s="330"/>
      <c r="AO61" s="336"/>
      <c r="AP61" s="315"/>
      <c r="AQ61" s="313"/>
      <c r="AR61" s="313"/>
      <c r="AS61" s="313"/>
      <c r="AT61" s="313"/>
      <c r="AU61" s="313"/>
      <c r="AV61" s="313"/>
      <c r="AW61" s="313"/>
      <c r="AX61" s="313"/>
      <c r="AY61" s="313"/>
      <c r="AZ61" s="313"/>
      <c r="BA61" s="313"/>
      <c r="BB61" s="313"/>
      <c r="BC61" s="313"/>
      <c r="BD61" s="313"/>
      <c r="BE61" s="313"/>
      <c r="BF61" s="313"/>
      <c r="BG61" s="313"/>
      <c r="BH61" s="313"/>
      <c r="BI61" s="324"/>
      <c r="BJ61" s="314"/>
      <c r="BK61" s="315"/>
      <c r="BL61" s="313"/>
      <c r="BM61" s="313"/>
      <c r="BN61" s="313"/>
      <c r="BO61" s="313"/>
      <c r="BP61" s="313"/>
      <c r="BQ61" s="313"/>
      <c r="BR61" s="313"/>
      <c r="BS61" s="313"/>
      <c r="BT61" s="310"/>
      <c r="BU61" s="315"/>
      <c r="BV61" s="313"/>
      <c r="BW61" s="313"/>
      <c r="BX61" s="313"/>
      <c r="BY61" s="313"/>
      <c r="BZ61" s="313"/>
      <c r="CA61" s="313"/>
      <c r="CB61" s="313"/>
      <c r="CC61" s="313"/>
      <c r="CD61" s="310"/>
      <c r="CE61" s="316"/>
      <c r="CF61" s="315"/>
      <c r="CG61" s="313"/>
      <c r="CH61" s="313"/>
      <c r="CI61" s="313"/>
      <c r="CJ61" s="310"/>
      <c r="CK61" s="317"/>
      <c r="CL61" s="319"/>
      <c r="CM61" s="315"/>
      <c r="CN61" s="313"/>
      <c r="CO61" s="313"/>
      <c r="CP61" s="313"/>
      <c r="CQ61" s="313"/>
      <c r="CR61" s="313"/>
      <c r="CS61" s="313"/>
      <c r="CT61" s="313"/>
      <c r="CU61" s="313"/>
      <c r="CV61" s="310"/>
      <c r="CW61" s="314"/>
      <c r="CX61" s="314"/>
      <c r="CY61" s="315"/>
      <c r="CZ61" s="313"/>
      <c r="DA61" s="313"/>
      <c r="DB61" s="313"/>
      <c r="DC61" s="313"/>
      <c r="DD61" s="313"/>
      <c r="DE61" s="313"/>
      <c r="DF61" s="313"/>
      <c r="DG61" s="313"/>
      <c r="DH61" s="310"/>
      <c r="DI61" s="321"/>
      <c r="DJ61" s="321"/>
      <c r="DK61" s="322"/>
      <c r="DL61" s="322"/>
      <c r="DM61" s="322"/>
      <c r="DN61" s="322"/>
      <c r="DO61" s="322"/>
      <c r="DP61" s="322"/>
      <c r="DQ61" s="323"/>
      <c r="DR61" s="315"/>
      <c r="DS61" s="313"/>
      <c r="DT61" s="313"/>
      <c r="DU61" s="313"/>
      <c r="DV61" s="310"/>
      <c r="DW61" s="311"/>
      <c r="DX61" s="315"/>
      <c r="DY61" s="313"/>
      <c r="DZ61" s="313"/>
      <c r="EA61" s="313"/>
      <c r="EB61" s="310"/>
      <c r="EC61" s="311"/>
      <c r="ED61" s="312"/>
    </row>
    <row r="62" spans="1:134" ht="12.6" customHeight="1" x14ac:dyDescent="0.2">
      <c r="B62" s="366"/>
      <c r="C62" s="363"/>
      <c r="D62" s="363"/>
      <c r="E62" s="363"/>
      <c r="F62" s="357"/>
      <c r="G62" s="362"/>
      <c r="H62" s="309"/>
      <c r="I62" s="309"/>
      <c r="J62" s="300"/>
      <c r="K62" s="357"/>
      <c r="L62" s="348"/>
      <c r="M62" s="354"/>
      <c r="N62" s="348"/>
      <c r="O62" s="348"/>
      <c r="P62" s="348"/>
      <c r="Q62" s="349"/>
      <c r="R62" s="350"/>
      <c r="S62" s="348"/>
      <c r="T62" s="351"/>
      <c r="U62" s="349"/>
      <c r="V62" s="350"/>
      <c r="W62" s="348"/>
      <c r="X62" s="283" t="s">
        <v>157</v>
      </c>
      <c r="Y62" s="284" t="s">
        <v>152</v>
      </c>
      <c r="Z62" s="285">
        <f>VLOOKUP($X62,vstupy!$B$18:$F$31,MATCH($Y62,vstupy!$B$17:$F$17,0),0)</f>
        <v>0</v>
      </c>
      <c r="AA62" s="286" t="s">
        <v>158</v>
      </c>
      <c r="AB62" s="285">
        <f>VLOOKUP($AA62,vstupy!$B$34:$C$36,2,FALSE)</f>
        <v>0</v>
      </c>
      <c r="AC62" s="285">
        <f t="shared" si="523"/>
        <v>0</v>
      </c>
      <c r="AD62" s="340"/>
      <c r="AE62" s="327"/>
      <c r="AF62" s="315"/>
      <c r="AG62" s="330"/>
      <c r="AH62" s="330"/>
      <c r="AI62" s="330"/>
      <c r="AJ62" s="330"/>
      <c r="AK62" s="330"/>
      <c r="AL62" s="330"/>
      <c r="AM62" s="333"/>
      <c r="AN62" s="330"/>
      <c r="AO62" s="336"/>
      <c r="AP62" s="315"/>
      <c r="AQ62" s="313"/>
      <c r="AR62" s="313"/>
      <c r="AS62" s="313"/>
      <c r="AT62" s="313"/>
      <c r="AU62" s="313"/>
      <c r="AV62" s="313"/>
      <c r="AW62" s="313"/>
      <c r="AX62" s="313"/>
      <c r="AY62" s="313"/>
      <c r="AZ62" s="313"/>
      <c r="BA62" s="313"/>
      <c r="BB62" s="313"/>
      <c r="BC62" s="313"/>
      <c r="BD62" s="313"/>
      <c r="BE62" s="313"/>
      <c r="BF62" s="313"/>
      <c r="BG62" s="313"/>
      <c r="BH62" s="313"/>
      <c r="BI62" s="324"/>
      <c r="BJ62" s="314"/>
      <c r="BK62" s="315"/>
      <c r="BL62" s="313"/>
      <c r="BM62" s="313"/>
      <c r="BN62" s="313"/>
      <c r="BO62" s="313"/>
      <c r="BP62" s="313"/>
      <c r="BQ62" s="313"/>
      <c r="BR62" s="313"/>
      <c r="BS62" s="313"/>
      <c r="BT62" s="310"/>
      <c r="BU62" s="315"/>
      <c r="BV62" s="313"/>
      <c r="BW62" s="313"/>
      <c r="BX62" s="313"/>
      <c r="BY62" s="313"/>
      <c r="BZ62" s="313"/>
      <c r="CA62" s="313"/>
      <c r="CB62" s="313"/>
      <c r="CC62" s="313"/>
      <c r="CD62" s="310"/>
      <c r="CE62" s="316"/>
      <c r="CF62" s="315"/>
      <c r="CG62" s="313"/>
      <c r="CH62" s="313"/>
      <c r="CI62" s="313"/>
      <c r="CJ62" s="310"/>
      <c r="CK62" s="317"/>
      <c r="CL62" s="320"/>
      <c r="CM62" s="315"/>
      <c r="CN62" s="313"/>
      <c r="CO62" s="313"/>
      <c r="CP62" s="313"/>
      <c r="CQ62" s="313"/>
      <c r="CR62" s="313"/>
      <c r="CS62" s="313"/>
      <c r="CT62" s="313"/>
      <c r="CU62" s="313"/>
      <c r="CV62" s="310"/>
      <c r="CW62" s="314"/>
      <c r="CX62" s="314"/>
      <c r="CY62" s="315"/>
      <c r="CZ62" s="313"/>
      <c r="DA62" s="313"/>
      <c r="DB62" s="313"/>
      <c r="DC62" s="313"/>
      <c r="DD62" s="313"/>
      <c r="DE62" s="313"/>
      <c r="DF62" s="313"/>
      <c r="DG62" s="313"/>
      <c r="DH62" s="310"/>
      <c r="DI62" s="321"/>
      <c r="DJ62" s="321"/>
      <c r="DK62" s="322"/>
      <c r="DL62" s="322"/>
      <c r="DM62" s="322"/>
      <c r="DN62" s="322"/>
      <c r="DO62" s="322"/>
      <c r="DP62" s="322"/>
      <c r="DQ62" s="323"/>
      <c r="DR62" s="315"/>
      <c r="DS62" s="313"/>
      <c r="DT62" s="313"/>
      <c r="DU62" s="313"/>
      <c r="DV62" s="310"/>
      <c r="DW62" s="311"/>
      <c r="DX62" s="315"/>
      <c r="DY62" s="313"/>
      <c r="DZ62" s="313"/>
      <c r="EA62" s="313"/>
      <c r="EB62" s="310"/>
      <c r="EC62" s="311"/>
      <c r="ED62" s="312"/>
    </row>
    <row r="63" spans="1:134" ht="12.6" customHeight="1" x14ac:dyDescent="0.2">
      <c r="A63" s="16"/>
      <c r="B63" s="365">
        <f t="shared" ref="B63" si="985">B60+1</f>
        <v>19</v>
      </c>
      <c r="C63" s="364" t="s">
        <v>340</v>
      </c>
      <c r="D63" s="364" t="s">
        <v>331</v>
      </c>
      <c r="E63" s="364" t="s">
        <v>333</v>
      </c>
      <c r="F63" s="358" t="s">
        <v>208</v>
      </c>
      <c r="G63" s="361">
        <v>46388</v>
      </c>
      <c r="H63" s="301" t="str">
        <f t="shared" ref="H63" si="986">IF($F63="3e)  Skoršia transpozícia  - zavedenie transpozície pred termínom ktorý určuje smernica EÚ. "," ","")</f>
        <v/>
      </c>
      <c r="I63" s="301" t="str">
        <f t="shared" ref="I63" si="987">IF($F63="3e)  Skoršia transpozícia  - zavedenie transpozície pred termínom ktorý určuje smernica EÚ. ",$H63,"NA")</f>
        <v>NA</v>
      </c>
      <c r="J63" s="304">
        <f>IF(I63&gt;12,1,I63/12)</f>
        <v>1</v>
      </c>
      <c r="K63" s="358" t="s">
        <v>476</v>
      </c>
      <c r="L63" s="344">
        <v>0</v>
      </c>
      <c r="M63" s="367">
        <f>IF(L63="N",0,L63)</f>
        <v>0</v>
      </c>
      <c r="N63" s="344" t="s">
        <v>213</v>
      </c>
      <c r="O63" s="344"/>
      <c r="P63" s="344">
        <v>60</v>
      </c>
      <c r="Q63" s="345" t="s">
        <v>185</v>
      </c>
      <c r="R63" s="346">
        <f>VLOOKUP(Q63,vstupy!$B$3:$C$15,2,FALSE)</f>
        <v>0.25</v>
      </c>
      <c r="S63" s="344"/>
      <c r="T63" s="347"/>
      <c r="U63" s="345" t="s">
        <v>36</v>
      </c>
      <c r="V63" s="346">
        <f>VLOOKUP(U63,vstupy!$B$3:$C$15,2,FALSE)</f>
        <v>0</v>
      </c>
      <c r="W63" s="344"/>
      <c r="X63" s="174" t="s">
        <v>157</v>
      </c>
      <c r="Y63" s="188" t="s">
        <v>152</v>
      </c>
      <c r="Z63" s="185">
        <f>VLOOKUP($X63,vstupy!$B$18:$F$31,MATCH($Y63,vstupy!$B$17:$F$17,0),0)</f>
        <v>0</v>
      </c>
      <c r="AA63" s="121" t="s">
        <v>158</v>
      </c>
      <c r="AB63" s="185">
        <f>VLOOKUP($AA63,vstupy!$B$34:$C$36,2,FALSE)</f>
        <v>0</v>
      </c>
      <c r="AC63" s="185">
        <f t="shared" si="523"/>
        <v>0</v>
      </c>
      <c r="AD63" s="341" t="s">
        <v>36</v>
      </c>
      <c r="AE63" s="325">
        <f>VLOOKUP(AD63,vstupy!$B$3:$C$15,2,FALSE)</f>
        <v>0</v>
      </c>
      <c r="AF63" s="328" t="str">
        <f>IFERROR(IF(M63=0,"N",O63/L63*J63),0)</f>
        <v>N</v>
      </c>
      <c r="AG63" s="333">
        <f>O63*J63</f>
        <v>0</v>
      </c>
      <c r="AH63" s="395">
        <f t="shared" ref="AH63" si="988">P63*R63*J63</f>
        <v>15</v>
      </c>
      <c r="AI63" s="333">
        <f t="shared" ref="AI63" si="989">IFERROR(AH63*M63,0)</f>
        <v>0</v>
      </c>
      <c r="AJ63" s="395" t="str">
        <f t="shared" si="181"/>
        <v>N</v>
      </c>
      <c r="AK63" s="333">
        <f t="shared" ref="AK63" si="990">S63*J63</f>
        <v>0</v>
      </c>
      <c r="AL63" s="333">
        <f>T63*V63*J63</f>
        <v>0</v>
      </c>
      <c r="AM63" s="334">
        <f t="shared" ref="AM63" si="991">IFERROR(AL63*M63,0)</f>
        <v>0</v>
      </c>
      <c r="AN63" s="333">
        <f t="shared" ref="AN63" si="992">IF(W63&gt;0,IF(AE63&gt;0,($G$5/160)*(W63/60)*AE63*J63,0),IF(AE63&gt;0,($G$5/160)*((AC63+AC64+AC65)/60)*AE63*J63,0))</f>
        <v>0</v>
      </c>
      <c r="AO63" s="394">
        <f>IFERROR(AN63*M63,0)</f>
        <v>0</v>
      </c>
      <c r="AP63" s="315">
        <f t="shared" ref="AP63" si="993">IF($N63="In (zvyšuje náklady)",AF63,0)</f>
        <v>0</v>
      </c>
      <c r="AQ63" s="313">
        <f t="shared" ref="AQ63" si="994">IF($N63="In (zvyšuje náklady)",AG63,0)</f>
        <v>0</v>
      </c>
      <c r="AR63" s="313">
        <f t="shared" ref="AR63" si="995">IF($N63="In (zvyšuje náklady)",AH63,0)</f>
        <v>0</v>
      </c>
      <c r="AS63" s="313">
        <f t="shared" ref="AS63" si="996">IF($N63="In (zvyšuje náklady)",AI63,0)</f>
        <v>0</v>
      </c>
      <c r="AT63" s="313">
        <f t="shared" ref="AT63" si="997">IF($N63="In (zvyšuje náklady)",AJ63,0)</f>
        <v>0</v>
      </c>
      <c r="AU63" s="313">
        <f t="shared" ref="AU63" si="998">IF($N63="In (zvyšuje náklady)",AK63,0)</f>
        <v>0</v>
      </c>
      <c r="AV63" s="313">
        <f t="shared" ref="AV63" si="999">IF($N63="In (zvyšuje náklady)",AL63,0)</f>
        <v>0</v>
      </c>
      <c r="AW63" s="313">
        <f t="shared" ref="AW63" si="1000">IF($N63="In (zvyšuje náklady)",AM63,0)</f>
        <v>0</v>
      </c>
      <c r="AX63" s="313">
        <f t="shared" ref="AX63" si="1001">IF($N63="In (zvyšuje náklady)",AN63,0)</f>
        <v>0</v>
      </c>
      <c r="AY63" s="313">
        <f t="shared" ref="AY63" si="1002">IF($N63="In (zvyšuje náklady)",AO63,0)</f>
        <v>0</v>
      </c>
      <c r="AZ63" s="313" t="str">
        <f t="shared" ref="AZ63" si="1003">IF($N63="Out (znižuje náklady)",AF63,"0")</f>
        <v>N</v>
      </c>
      <c r="BA63" s="313">
        <f t="shared" ref="BA63" si="1004">IF($N63="Out (znižuje náklady)",AG63,"0")</f>
        <v>0</v>
      </c>
      <c r="BB63" s="313">
        <f t="shared" ref="BB63" si="1005">IF($N63="Out (znižuje náklady)",AH63,"0")</f>
        <v>15</v>
      </c>
      <c r="BC63" s="313">
        <f t="shared" ref="BC63" si="1006">IF($N63="Out (znižuje náklady)",AI63,"0")</f>
        <v>0</v>
      </c>
      <c r="BD63" s="313" t="str">
        <f t="shared" ref="BD63" si="1007">IF($N63="Out (znižuje náklady)",AJ63,"0")</f>
        <v>N</v>
      </c>
      <c r="BE63" s="313">
        <f t="shared" ref="BE63" si="1008">IF($N63="Out (znižuje náklady)",AK63,"0")</f>
        <v>0</v>
      </c>
      <c r="BF63" s="313">
        <f t="shared" ref="BF63" si="1009">IF($N63="Out (znižuje náklady)",AL63,"0")</f>
        <v>0</v>
      </c>
      <c r="BG63" s="313">
        <f t="shared" ref="BG63" si="1010">IF($N63="Out (znižuje náklady)",AM63,"0")</f>
        <v>0</v>
      </c>
      <c r="BH63" s="313">
        <f t="shared" ref="BH63" si="1011">IF($N63="Out (znižuje náklady)",AN63,"0")</f>
        <v>0</v>
      </c>
      <c r="BI63" s="324">
        <f t="shared" ref="BI63" si="1012">IF($N63="Out (znižuje náklady)",AO63,"0")</f>
        <v>0</v>
      </c>
      <c r="BJ63" s="314">
        <f>IF(F63=vstupy!$B$47,0,1)</f>
        <v>1</v>
      </c>
      <c r="BK63" s="315">
        <f t="shared" ref="BK63" si="1013">$BJ63*AP63</f>
        <v>0</v>
      </c>
      <c r="BL63" s="313">
        <f t="shared" ref="BL63" si="1014">$BJ63*AQ63</f>
        <v>0</v>
      </c>
      <c r="BM63" s="313">
        <f t="shared" ref="BM63" si="1015">$BJ63*AR63</f>
        <v>0</v>
      </c>
      <c r="BN63" s="313">
        <f t="shared" ref="BN63" si="1016">$BJ63*AS63</f>
        <v>0</v>
      </c>
      <c r="BO63" s="313">
        <f t="shared" ref="BO63" si="1017">$BJ63*AT63</f>
        <v>0</v>
      </c>
      <c r="BP63" s="313">
        <f t="shared" ref="BP63" si="1018">$BJ63*AU63</f>
        <v>0</v>
      </c>
      <c r="BQ63" s="313">
        <f t="shared" ref="BQ63" si="1019">$BJ63*AV63</f>
        <v>0</v>
      </c>
      <c r="BR63" s="313">
        <f t="shared" ref="BR63" si="1020">$BJ63*AW63</f>
        <v>0</v>
      </c>
      <c r="BS63" s="313">
        <f t="shared" ref="BS63" si="1021">$BJ63*AX63</f>
        <v>0</v>
      </c>
      <c r="BT63" s="310">
        <f t="shared" ref="BT63" si="1022">$BJ63*AY63</f>
        <v>0</v>
      </c>
      <c r="BU63" s="315" t="e">
        <f t="shared" ref="BU63" si="1023">$BJ63*AZ63</f>
        <v>#VALUE!</v>
      </c>
      <c r="BV63" s="313">
        <f t="shared" ref="BV63" si="1024">$BJ63*BA63</f>
        <v>0</v>
      </c>
      <c r="BW63" s="313">
        <f t="shared" ref="BW63" si="1025">$BJ63*BB63</f>
        <v>15</v>
      </c>
      <c r="BX63" s="313">
        <f t="shared" ref="BX63" si="1026">$BJ63*BC63</f>
        <v>0</v>
      </c>
      <c r="BY63" s="313" t="e">
        <f t="shared" ref="BY63" si="1027">$BJ63*BD63</f>
        <v>#VALUE!</v>
      </c>
      <c r="BZ63" s="313">
        <f t="shared" ref="BZ63" si="1028">$BJ63*BE63</f>
        <v>0</v>
      </c>
      <c r="CA63" s="313">
        <f t="shared" ref="CA63" si="1029">$BJ63*BF63</f>
        <v>0</v>
      </c>
      <c r="CB63" s="313">
        <f t="shared" ref="CB63" si="1030">$BJ63*BG63</f>
        <v>0</v>
      </c>
      <c r="CC63" s="313">
        <f t="shared" ref="CC63" si="1031">$BJ63*BH63</f>
        <v>0</v>
      </c>
      <c r="CD63" s="310">
        <f t="shared" ref="CD63" si="1032">$BJ63*BI63</f>
        <v>0</v>
      </c>
      <c r="CE63" s="316">
        <f>IF(N63="Nemení sa",1,0)</f>
        <v>0</v>
      </c>
      <c r="CF63" s="315">
        <f>AG63*$CE63</f>
        <v>0</v>
      </c>
      <c r="CG63" s="313">
        <f>AI63*$CE63</f>
        <v>0</v>
      </c>
      <c r="CH63" s="313">
        <f>AK63*$CE63</f>
        <v>0</v>
      </c>
      <c r="CI63" s="313">
        <f>AM63*$CE63</f>
        <v>0</v>
      </c>
      <c r="CJ63" s="310">
        <f>AO63*$CE63</f>
        <v>0</v>
      </c>
      <c r="CK63" s="317">
        <f t="shared" ref="CK63" si="1033">SUM(CF63:CJ65)</f>
        <v>0</v>
      </c>
      <c r="CL63" s="318">
        <f>IF(F63=vstupy!B$42,"1",0)</f>
        <v>0</v>
      </c>
      <c r="CM63" s="315">
        <f t="shared" ref="CM63:CV63" si="1034">IF($CL63="1",AP63,0)</f>
        <v>0</v>
      </c>
      <c r="CN63" s="313">
        <f t="shared" si="1034"/>
        <v>0</v>
      </c>
      <c r="CO63" s="313">
        <f t="shared" si="1034"/>
        <v>0</v>
      </c>
      <c r="CP63" s="313">
        <f t="shared" si="1034"/>
        <v>0</v>
      </c>
      <c r="CQ63" s="313">
        <f t="shared" si="1034"/>
        <v>0</v>
      </c>
      <c r="CR63" s="313">
        <f t="shared" si="1034"/>
        <v>0</v>
      </c>
      <c r="CS63" s="313">
        <f t="shared" si="1034"/>
        <v>0</v>
      </c>
      <c r="CT63" s="313">
        <f t="shared" si="1034"/>
        <v>0</v>
      </c>
      <c r="CU63" s="313">
        <f t="shared" si="1034"/>
        <v>0</v>
      </c>
      <c r="CV63" s="310">
        <f t="shared" si="1034"/>
        <v>0</v>
      </c>
      <c r="CW63" s="314">
        <f>CP63+CT63+CV63</f>
        <v>0</v>
      </c>
      <c r="CX63" s="314">
        <f t="shared" ref="CX63" si="1035">CN63+CR63</f>
        <v>0</v>
      </c>
      <c r="CY63" s="315">
        <f t="shared" ref="CY63:DH63" si="1036">IF($CL63="1",AZ63,0)</f>
        <v>0</v>
      </c>
      <c r="CZ63" s="313">
        <f t="shared" si="1036"/>
        <v>0</v>
      </c>
      <c r="DA63" s="313">
        <f t="shared" si="1036"/>
        <v>0</v>
      </c>
      <c r="DB63" s="313">
        <f t="shared" si="1036"/>
        <v>0</v>
      </c>
      <c r="DC63" s="313">
        <f t="shared" si="1036"/>
        <v>0</v>
      </c>
      <c r="DD63" s="313">
        <f t="shared" si="1036"/>
        <v>0</v>
      </c>
      <c r="DE63" s="313">
        <f t="shared" si="1036"/>
        <v>0</v>
      </c>
      <c r="DF63" s="313">
        <f t="shared" si="1036"/>
        <v>0</v>
      </c>
      <c r="DG63" s="313">
        <f t="shared" si="1036"/>
        <v>0</v>
      </c>
      <c r="DH63" s="310">
        <f t="shared" si="1036"/>
        <v>0</v>
      </c>
      <c r="DI63" s="321">
        <f>DB63+DF63+DH63</f>
        <v>0</v>
      </c>
      <c r="DJ63" s="321">
        <f t="shared" ref="DJ63" si="1037">CZ63+DD63</f>
        <v>0</v>
      </c>
      <c r="DK63" s="322">
        <f>IF(CE63=0,1,0)</f>
        <v>1</v>
      </c>
      <c r="DL63" s="322">
        <f>IFERROR(IF($AF63="N",AH63+AJ63+AL63+AN63,AF63+AH63+AJ63+AL63+AN63),0)*$DK63</f>
        <v>0</v>
      </c>
      <c r="DM63" s="322">
        <f>(AG63+AI63+AK63+AM63+AO63)*$DK63</f>
        <v>0</v>
      </c>
      <c r="DN63" s="322">
        <f>AS63+AW63+AY63-CW63</f>
        <v>0</v>
      </c>
      <c r="DO63" s="322">
        <f>BC63+BG63+BI63-DI63</f>
        <v>0</v>
      </c>
      <c r="DP63" s="322">
        <f>DN63+DO63</f>
        <v>0</v>
      </c>
      <c r="DQ63" s="323" t="str">
        <f>IF(OR(F63=vstupy!B$40,F63=vstupy!B$41,F63=vstupy!B$42,),"0","1")</f>
        <v>0</v>
      </c>
      <c r="DR63" s="315">
        <f>IF($DQ63="1",AQ63,"0")+CF63</f>
        <v>0</v>
      </c>
      <c r="DS63" s="313">
        <f>IF($DQ63="1",AS63,"0")+CG63</f>
        <v>0</v>
      </c>
      <c r="DT63" s="313">
        <f>IF($DQ63="1",AU63,"0")+CH63</f>
        <v>0</v>
      </c>
      <c r="DU63" s="313">
        <f>IF($DQ63="1",AW63,"0")+CI63</f>
        <v>0</v>
      </c>
      <c r="DV63" s="310">
        <f>IF($DQ63="1",AY63,"0")+CJ63</f>
        <v>0</v>
      </c>
      <c r="DW63" s="311">
        <f t="shared" ref="DW63" si="1038">SUM(DR63:DV65)</f>
        <v>0</v>
      </c>
      <c r="DX63" s="315" t="str">
        <f t="shared" ref="DX63" si="1039">IF($DQ63="1",BA63,"0")</f>
        <v>0</v>
      </c>
      <c r="DY63" s="313" t="str">
        <f t="shared" ref="DY63" si="1040">IF($DQ63="1",BC63,"0")</f>
        <v>0</v>
      </c>
      <c r="DZ63" s="313" t="str">
        <f t="shared" ref="DZ63" si="1041">IF($DQ63="1",BE63,"0")</f>
        <v>0</v>
      </c>
      <c r="EA63" s="313" t="str">
        <f>IF($DQ63="1",BG63,"0")</f>
        <v>0</v>
      </c>
      <c r="EB63" s="310" t="str">
        <f>IF($DQ63="1",BI63,"0")</f>
        <v>0</v>
      </c>
      <c r="EC63" s="311">
        <f t="shared" ref="EC63" si="1042">SUM(DX63:EB65)</f>
        <v>0</v>
      </c>
      <c r="ED63" s="312">
        <f>EC63+DW63</f>
        <v>0</v>
      </c>
    </row>
    <row r="64" spans="1:134" ht="12.6" customHeight="1" x14ac:dyDescent="0.2">
      <c r="A64" s="16"/>
      <c r="B64" s="365"/>
      <c r="C64" s="364"/>
      <c r="D64" s="364"/>
      <c r="E64" s="364"/>
      <c r="F64" s="359"/>
      <c r="G64" s="361"/>
      <c r="H64" s="302"/>
      <c r="I64" s="302"/>
      <c r="J64" s="305"/>
      <c r="K64" s="359"/>
      <c r="L64" s="344"/>
      <c r="M64" s="367"/>
      <c r="N64" s="344"/>
      <c r="O64" s="344"/>
      <c r="P64" s="344"/>
      <c r="Q64" s="345"/>
      <c r="R64" s="346"/>
      <c r="S64" s="344"/>
      <c r="T64" s="347"/>
      <c r="U64" s="345"/>
      <c r="V64" s="346"/>
      <c r="W64" s="344"/>
      <c r="X64" s="174" t="s">
        <v>157</v>
      </c>
      <c r="Y64" s="188" t="s">
        <v>152</v>
      </c>
      <c r="Z64" s="185">
        <f>VLOOKUP($X64,vstupy!$B$18:$F$31,MATCH($Y64,vstupy!$B$17:$F$17,0),0)</f>
        <v>0</v>
      </c>
      <c r="AA64" s="121" t="s">
        <v>158</v>
      </c>
      <c r="AB64" s="185">
        <f>VLOOKUP($AA64,vstupy!$B$34:$C$36,2,FALSE)</f>
        <v>0</v>
      </c>
      <c r="AC64" s="185">
        <f t="shared" si="523"/>
        <v>0</v>
      </c>
      <c r="AD64" s="342"/>
      <c r="AE64" s="326"/>
      <c r="AF64" s="315"/>
      <c r="AG64" s="330"/>
      <c r="AH64" s="330"/>
      <c r="AI64" s="330"/>
      <c r="AJ64" s="330"/>
      <c r="AK64" s="330"/>
      <c r="AL64" s="330"/>
      <c r="AM64" s="335"/>
      <c r="AN64" s="330"/>
      <c r="AO64" s="336"/>
      <c r="AP64" s="315"/>
      <c r="AQ64" s="313"/>
      <c r="AR64" s="313"/>
      <c r="AS64" s="313"/>
      <c r="AT64" s="313"/>
      <c r="AU64" s="313"/>
      <c r="AV64" s="313"/>
      <c r="AW64" s="313"/>
      <c r="AX64" s="313"/>
      <c r="AY64" s="313"/>
      <c r="AZ64" s="313"/>
      <c r="BA64" s="313"/>
      <c r="BB64" s="313"/>
      <c r="BC64" s="313"/>
      <c r="BD64" s="313"/>
      <c r="BE64" s="313"/>
      <c r="BF64" s="313"/>
      <c r="BG64" s="313"/>
      <c r="BH64" s="313"/>
      <c r="BI64" s="324"/>
      <c r="BJ64" s="314"/>
      <c r="BK64" s="315"/>
      <c r="BL64" s="313"/>
      <c r="BM64" s="313"/>
      <c r="BN64" s="313"/>
      <c r="BO64" s="313"/>
      <c r="BP64" s="313"/>
      <c r="BQ64" s="313"/>
      <c r="BR64" s="313"/>
      <c r="BS64" s="313"/>
      <c r="BT64" s="310"/>
      <c r="BU64" s="315"/>
      <c r="BV64" s="313"/>
      <c r="BW64" s="313"/>
      <c r="BX64" s="313"/>
      <c r="BY64" s="313"/>
      <c r="BZ64" s="313"/>
      <c r="CA64" s="313"/>
      <c r="CB64" s="313"/>
      <c r="CC64" s="313"/>
      <c r="CD64" s="310"/>
      <c r="CE64" s="316"/>
      <c r="CF64" s="315"/>
      <c r="CG64" s="313"/>
      <c r="CH64" s="313"/>
      <c r="CI64" s="313"/>
      <c r="CJ64" s="310"/>
      <c r="CK64" s="317"/>
      <c r="CL64" s="319"/>
      <c r="CM64" s="315"/>
      <c r="CN64" s="313"/>
      <c r="CO64" s="313"/>
      <c r="CP64" s="313"/>
      <c r="CQ64" s="313"/>
      <c r="CR64" s="313"/>
      <c r="CS64" s="313"/>
      <c r="CT64" s="313"/>
      <c r="CU64" s="313"/>
      <c r="CV64" s="310"/>
      <c r="CW64" s="314"/>
      <c r="CX64" s="314"/>
      <c r="CY64" s="315"/>
      <c r="CZ64" s="313"/>
      <c r="DA64" s="313"/>
      <c r="DB64" s="313"/>
      <c r="DC64" s="313"/>
      <c r="DD64" s="313"/>
      <c r="DE64" s="313"/>
      <c r="DF64" s="313"/>
      <c r="DG64" s="313"/>
      <c r="DH64" s="310"/>
      <c r="DI64" s="321"/>
      <c r="DJ64" s="321"/>
      <c r="DK64" s="322"/>
      <c r="DL64" s="322"/>
      <c r="DM64" s="322"/>
      <c r="DN64" s="322"/>
      <c r="DO64" s="322"/>
      <c r="DP64" s="322"/>
      <c r="DQ64" s="323"/>
      <c r="DR64" s="315"/>
      <c r="DS64" s="313"/>
      <c r="DT64" s="313"/>
      <c r="DU64" s="313"/>
      <c r="DV64" s="310"/>
      <c r="DW64" s="311"/>
      <c r="DX64" s="315"/>
      <c r="DY64" s="313"/>
      <c r="DZ64" s="313"/>
      <c r="EA64" s="313"/>
      <c r="EB64" s="310"/>
      <c r="EC64" s="311"/>
      <c r="ED64" s="312"/>
    </row>
    <row r="65" spans="1:134" ht="12.6" customHeight="1" x14ac:dyDescent="0.2">
      <c r="A65" s="16"/>
      <c r="B65" s="365"/>
      <c r="C65" s="364"/>
      <c r="D65" s="364"/>
      <c r="E65" s="364"/>
      <c r="F65" s="360"/>
      <c r="G65" s="361"/>
      <c r="H65" s="303"/>
      <c r="I65" s="303"/>
      <c r="J65" s="306"/>
      <c r="K65" s="360"/>
      <c r="L65" s="344"/>
      <c r="M65" s="367"/>
      <c r="N65" s="344"/>
      <c r="O65" s="344"/>
      <c r="P65" s="344"/>
      <c r="Q65" s="345"/>
      <c r="R65" s="346"/>
      <c r="S65" s="344"/>
      <c r="T65" s="347"/>
      <c r="U65" s="345"/>
      <c r="V65" s="346"/>
      <c r="W65" s="344"/>
      <c r="X65" s="174" t="s">
        <v>157</v>
      </c>
      <c r="Y65" s="188" t="s">
        <v>152</v>
      </c>
      <c r="Z65" s="185">
        <f>VLOOKUP($X65,vstupy!$B$18:$F$31,MATCH($Y65,vstupy!$B$17:$F$17,0),0)</f>
        <v>0</v>
      </c>
      <c r="AA65" s="121" t="s">
        <v>158</v>
      </c>
      <c r="AB65" s="185">
        <f>VLOOKUP($AA65,vstupy!$B$34:$C$36,2,FALSE)</f>
        <v>0</v>
      </c>
      <c r="AC65" s="185">
        <f t="shared" si="523"/>
        <v>0</v>
      </c>
      <c r="AD65" s="343"/>
      <c r="AE65" s="327"/>
      <c r="AF65" s="315"/>
      <c r="AG65" s="330"/>
      <c r="AH65" s="330"/>
      <c r="AI65" s="330"/>
      <c r="AJ65" s="330"/>
      <c r="AK65" s="330"/>
      <c r="AL65" s="330"/>
      <c r="AM65" s="333"/>
      <c r="AN65" s="330"/>
      <c r="AO65" s="336"/>
      <c r="AP65" s="315"/>
      <c r="AQ65" s="313"/>
      <c r="AR65" s="313"/>
      <c r="AS65" s="313"/>
      <c r="AT65" s="313"/>
      <c r="AU65" s="313"/>
      <c r="AV65" s="313"/>
      <c r="AW65" s="313"/>
      <c r="AX65" s="313"/>
      <c r="AY65" s="313"/>
      <c r="AZ65" s="313"/>
      <c r="BA65" s="313"/>
      <c r="BB65" s="313"/>
      <c r="BC65" s="313"/>
      <c r="BD65" s="313"/>
      <c r="BE65" s="313"/>
      <c r="BF65" s="313"/>
      <c r="BG65" s="313"/>
      <c r="BH65" s="313"/>
      <c r="BI65" s="324"/>
      <c r="BJ65" s="314"/>
      <c r="BK65" s="315"/>
      <c r="BL65" s="313"/>
      <c r="BM65" s="313"/>
      <c r="BN65" s="313"/>
      <c r="BO65" s="313"/>
      <c r="BP65" s="313"/>
      <c r="BQ65" s="313"/>
      <c r="BR65" s="313"/>
      <c r="BS65" s="313"/>
      <c r="BT65" s="310"/>
      <c r="BU65" s="315"/>
      <c r="BV65" s="313"/>
      <c r="BW65" s="313"/>
      <c r="BX65" s="313"/>
      <c r="BY65" s="313"/>
      <c r="BZ65" s="313"/>
      <c r="CA65" s="313"/>
      <c r="CB65" s="313"/>
      <c r="CC65" s="313"/>
      <c r="CD65" s="310"/>
      <c r="CE65" s="316"/>
      <c r="CF65" s="315"/>
      <c r="CG65" s="313"/>
      <c r="CH65" s="313"/>
      <c r="CI65" s="313"/>
      <c r="CJ65" s="310"/>
      <c r="CK65" s="317"/>
      <c r="CL65" s="320"/>
      <c r="CM65" s="315"/>
      <c r="CN65" s="313"/>
      <c r="CO65" s="313"/>
      <c r="CP65" s="313"/>
      <c r="CQ65" s="313"/>
      <c r="CR65" s="313"/>
      <c r="CS65" s="313"/>
      <c r="CT65" s="313"/>
      <c r="CU65" s="313"/>
      <c r="CV65" s="310"/>
      <c r="CW65" s="314"/>
      <c r="CX65" s="314"/>
      <c r="CY65" s="315"/>
      <c r="CZ65" s="313"/>
      <c r="DA65" s="313"/>
      <c r="DB65" s="313"/>
      <c r="DC65" s="313"/>
      <c r="DD65" s="313"/>
      <c r="DE65" s="313"/>
      <c r="DF65" s="313"/>
      <c r="DG65" s="313"/>
      <c r="DH65" s="310"/>
      <c r="DI65" s="321"/>
      <c r="DJ65" s="321"/>
      <c r="DK65" s="322"/>
      <c r="DL65" s="322"/>
      <c r="DM65" s="322"/>
      <c r="DN65" s="322"/>
      <c r="DO65" s="322"/>
      <c r="DP65" s="322"/>
      <c r="DQ65" s="323"/>
      <c r="DR65" s="315"/>
      <c r="DS65" s="313"/>
      <c r="DT65" s="313"/>
      <c r="DU65" s="313"/>
      <c r="DV65" s="310"/>
      <c r="DW65" s="311"/>
      <c r="DX65" s="315"/>
      <c r="DY65" s="313"/>
      <c r="DZ65" s="313"/>
      <c r="EA65" s="313"/>
      <c r="EB65" s="310"/>
      <c r="EC65" s="311"/>
      <c r="ED65" s="312"/>
    </row>
    <row r="66" spans="1:134" ht="12.6" customHeight="1" x14ac:dyDescent="0.2">
      <c r="B66" s="366">
        <f t="shared" ref="B66" si="1043">B63+1</f>
        <v>20</v>
      </c>
      <c r="C66" s="363" t="s">
        <v>341</v>
      </c>
      <c r="D66" s="363" t="s">
        <v>331</v>
      </c>
      <c r="E66" s="363" t="s">
        <v>334</v>
      </c>
      <c r="F66" s="355" t="s">
        <v>208</v>
      </c>
      <c r="G66" s="362">
        <v>46388</v>
      </c>
      <c r="H66" s="307" t="str">
        <f t="shared" ref="H66" si="1044">IF($F66="3e)  Skoršia transpozícia  - zavedenie transpozície pred termínom ktorý určuje smernica EÚ. "," ","")</f>
        <v/>
      </c>
      <c r="I66" s="307" t="str">
        <f t="shared" ref="I66" si="1045">IF($F66="3e)  Skoršia transpozícia  - zavedenie transpozície pred termínom ktorý určuje smernica EÚ. ",$H66,"NA")</f>
        <v>NA</v>
      </c>
      <c r="J66" s="298">
        <f>IF(I66&gt;12,1,I66/12)</f>
        <v>1</v>
      </c>
      <c r="K66" s="355" t="s">
        <v>476</v>
      </c>
      <c r="L66" s="348">
        <v>0</v>
      </c>
      <c r="M66" s="354">
        <f>IF(L66="N",0,L66)</f>
        <v>0</v>
      </c>
      <c r="N66" s="348" t="s">
        <v>213</v>
      </c>
      <c r="O66" s="348"/>
      <c r="P66" s="348">
        <v>60</v>
      </c>
      <c r="Q66" s="349" t="s">
        <v>185</v>
      </c>
      <c r="R66" s="350">
        <f>VLOOKUP(Q66,vstupy!$B$3:$C$15,2,FALSE)</f>
        <v>0.25</v>
      </c>
      <c r="S66" s="348"/>
      <c r="T66" s="351"/>
      <c r="U66" s="349" t="s">
        <v>36</v>
      </c>
      <c r="V66" s="350">
        <f>VLOOKUP(U66,vstupy!$B$3:$C$15,2,FALSE)</f>
        <v>0</v>
      </c>
      <c r="W66" s="348"/>
      <c r="X66" s="283" t="s">
        <v>157</v>
      </c>
      <c r="Y66" s="284" t="s">
        <v>152</v>
      </c>
      <c r="Z66" s="285">
        <f>VLOOKUP($X66,vstupy!$B$18:$F$31,MATCH($Y66,vstupy!$B$17:$F$17,0),0)</f>
        <v>0</v>
      </c>
      <c r="AA66" s="286" t="s">
        <v>158</v>
      </c>
      <c r="AB66" s="285">
        <f>VLOOKUP($AA66,vstupy!$B$34:$C$36,2,FALSE)</f>
        <v>0</v>
      </c>
      <c r="AC66" s="285">
        <f t="shared" si="523"/>
        <v>0</v>
      </c>
      <c r="AD66" s="338" t="s">
        <v>36</v>
      </c>
      <c r="AE66" s="325">
        <f>VLOOKUP(AD66,vstupy!$B$3:$C$15,2,FALSE)</f>
        <v>0</v>
      </c>
      <c r="AF66" s="328" t="str">
        <f>IFERROR(IF(M66=0,"N",O66/L66*J66),0)</f>
        <v>N</v>
      </c>
      <c r="AG66" s="333">
        <f>O66*J66</f>
        <v>0</v>
      </c>
      <c r="AH66" s="395">
        <f t="shared" ref="AH66" si="1046">P66*R66*J66</f>
        <v>15</v>
      </c>
      <c r="AI66" s="333">
        <f t="shared" ref="AI66" si="1047">IFERROR(AH66*M66,0)</f>
        <v>0</v>
      </c>
      <c r="AJ66" s="395" t="str">
        <f t="shared" si="181"/>
        <v>N</v>
      </c>
      <c r="AK66" s="333">
        <f t="shared" ref="AK66" si="1048">S66*J66</f>
        <v>0</v>
      </c>
      <c r="AL66" s="333">
        <f>T66*V66*J66</f>
        <v>0</v>
      </c>
      <c r="AM66" s="334">
        <f t="shared" ref="AM66" si="1049">IFERROR(AL66*M66,0)</f>
        <v>0</v>
      </c>
      <c r="AN66" s="333">
        <f t="shared" ref="AN66" si="1050">IF(W66&gt;0,IF(AE66&gt;0,($G$5/160)*(W66/60)*AE66*J66,0),IF(AE66&gt;0,($G$5/160)*((AC66+AC67+AC68)/60)*AE66*J66,0))</f>
        <v>0</v>
      </c>
      <c r="AO66" s="394">
        <f>IFERROR(AN66*M66,0)</f>
        <v>0</v>
      </c>
      <c r="AP66" s="315">
        <f t="shared" ref="AP66" si="1051">IF($N66="In (zvyšuje náklady)",AF66,0)</f>
        <v>0</v>
      </c>
      <c r="AQ66" s="313">
        <f t="shared" ref="AQ66" si="1052">IF($N66="In (zvyšuje náklady)",AG66,0)</f>
        <v>0</v>
      </c>
      <c r="AR66" s="313">
        <f t="shared" ref="AR66" si="1053">IF($N66="In (zvyšuje náklady)",AH66,0)</f>
        <v>0</v>
      </c>
      <c r="AS66" s="313">
        <f t="shared" ref="AS66" si="1054">IF($N66="In (zvyšuje náklady)",AI66,0)</f>
        <v>0</v>
      </c>
      <c r="AT66" s="313">
        <f t="shared" ref="AT66" si="1055">IF($N66="In (zvyšuje náklady)",AJ66,0)</f>
        <v>0</v>
      </c>
      <c r="AU66" s="313">
        <f t="shared" ref="AU66" si="1056">IF($N66="In (zvyšuje náklady)",AK66,0)</f>
        <v>0</v>
      </c>
      <c r="AV66" s="313">
        <f t="shared" ref="AV66" si="1057">IF($N66="In (zvyšuje náklady)",AL66,0)</f>
        <v>0</v>
      </c>
      <c r="AW66" s="313">
        <f t="shared" ref="AW66" si="1058">IF($N66="In (zvyšuje náklady)",AM66,0)</f>
        <v>0</v>
      </c>
      <c r="AX66" s="313">
        <f t="shared" ref="AX66" si="1059">IF($N66="In (zvyšuje náklady)",AN66,0)</f>
        <v>0</v>
      </c>
      <c r="AY66" s="313">
        <f t="shared" ref="AY66" si="1060">IF($N66="In (zvyšuje náklady)",AO66,0)</f>
        <v>0</v>
      </c>
      <c r="AZ66" s="313" t="str">
        <f t="shared" ref="AZ66" si="1061">IF($N66="Out (znižuje náklady)",AF66,"0")</f>
        <v>N</v>
      </c>
      <c r="BA66" s="313">
        <f t="shared" ref="BA66" si="1062">IF($N66="Out (znižuje náklady)",AG66,"0")</f>
        <v>0</v>
      </c>
      <c r="BB66" s="313">
        <f t="shared" ref="BB66" si="1063">IF($N66="Out (znižuje náklady)",AH66,"0")</f>
        <v>15</v>
      </c>
      <c r="BC66" s="313">
        <f t="shared" ref="BC66" si="1064">IF($N66="Out (znižuje náklady)",AI66,"0")</f>
        <v>0</v>
      </c>
      <c r="BD66" s="313" t="str">
        <f t="shared" ref="BD66" si="1065">IF($N66="Out (znižuje náklady)",AJ66,"0")</f>
        <v>N</v>
      </c>
      <c r="BE66" s="313">
        <f t="shared" ref="BE66" si="1066">IF($N66="Out (znižuje náklady)",AK66,"0")</f>
        <v>0</v>
      </c>
      <c r="BF66" s="313">
        <f t="shared" ref="BF66" si="1067">IF($N66="Out (znižuje náklady)",AL66,"0")</f>
        <v>0</v>
      </c>
      <c r="BG66" s="313">
        <f t="shared" ref="BG66" si="1068">IF($N66="Out (znižuje náklady)",AM66,"0")</f>
        <v>0</v>
      </c>
      <c r="BH66" s="313">
        <f t="shared" ref="BH66" si="1069">IF($N66="Out (znižuje náklady)",AN66,"0")</f>
        <v>0</v>
      </c>
      <c r="BI66" s="324">
        <f t="shared" ref="BI66" si="1070">IF($N66="Out (znižuje náklady)",AO66,"0")</f>
        <v>0</v>
      </c>
      <c r="BJ66" s="314">
        <f>IF(F66=vstupy!$B$47,0,1)</f>
        <v>1</v>
      </c>
      <c r="BK66" s="315">
        <f t="shared" ref="BK66" si="1071">$BJ66*AP66</f>
        <v>0</v>
      </c>
      <c r="BL66" s="313">
        <f t="shared" ref="BL66" si="1072">$BJ66*AQ66</f>
        <v>0</v>
      </c>
      <c r="BM66" s="313">
        <f t="shared" ref="BM66" si="1073">$BJ66*AR66</f>
        <v>0</v>
      </c>
      <c r="BN66" s="313">
        <f t="shared" ref="BN66" si="1074">$BJ66*AS66</f>
        <v>0</v>
      </c>
      <c r="BO66" s="313">
        <f t="shared" ref="BO66" si="1075">$BJ66*AT66</f>
        <v>0</v>
      </c>
      <c r="BP66" s="313">
        <f t="shared" ref="BP66" si="1076">$BJ66*AU66</f>
        <v>0</v>
      </c>
      <c r="BQ66" s="313">
        <f t="shared" ref="BQ66" si="1077">$BJ66*AV66</f>
        <v>0</v>
      </c>
      <c r="BR66" s="313">
        <f t="shared" ref="BR66" si="1078">$BJ66*AW66</f>
        <v>0</v>
      </c>
      <c r="BS66" s="313">
        <f t="shared" ref="BS66" si="1079">$BJ66*AX66</f>
        <v>0</v>
      </c>
      <c r="BT66" s="310">
        <f t="shared" ref="BT66" si="1080">$BJ66*AY66</f>
        <v>0</v>
      </c>
      <c r="BU66" s="315" t="e">
        <f t="shared" ref="BU66" si="1081">$BJ66*AZ66</f>
        <v>#VALUE!</v>
      </c>
      <c r="BV66" s="313">
        <f t="shared" ref="BV66" si="1082">$BJ66*BA66</f>
        <v>0</v>
      </c>
      <c r="BW66" s="313">
        <f t="shared" ref="BW66" si="1083">$BJ66*BB66</f>
        <v>15</v>
      </c>
      <c r="BX66" s="313">
        <f t="shared" ref="BX66" si="1084">$BJ66*BC66</f>
        <v>0</v>
      </c>
      <c r="BY66" s="313" t="e">
        <f t="shared" ref="BY66" si="1085">$BJ66*BD66</f>
        <v>#VALUE!</v>
      </c>
      <c r="BZ66" s="313">
        <f t="shared" ref="BZ66" si="1086">$BJ66*BE66</f>
        <v>0</v>
      </c>
      <c r="CA66" s="313">
        <f t="shared" ref="CA66" si="1087">$BJ66*BF66</f>
        <v>0</v>
      </c>
      <c r="CB66" s="313">
        <f t="shared" ref="CB66" si="1088">$BJ66*BG66</f>
        <v>0</v>
      </c>
      <c r="CC66" s="313">
        <f t="shared" ref="CC66" si="1089">$BJ66*BH66</f>
        <v>0</v>
      </c>
      <c r="CD66" s="310">
        <f t="shared" ref="CD66" si="1090">$BJ66*BI66</f>
        <v>0</v>
      </c>
      <c r="CE66" s="316">
        <f>IF(N66="Nemení sa",1,0)</f>
        <v>0</v>
      </c>
      <c r="CF66" s="315">
        <f>AG66*$CE66</f>
        <v>0</v>
      </c>
      <c r="CG66" s="313">
        <f>AI66*$CE66</f>
        <v>0</v>
      </c>
      <c r="CH66" s="313">
        <f>AK66*$CE66</f>
        <v>0</v>
      </c>
      <c r="CI66" s="313">
        <f>AM66*$CE66</f>
        <v>0</v>
      </c>
      <c r="CJ66" s="310">
        <f>AO66*$CE66</f>
        <v>0</v>
      </c>
      <c r="CK66" s="317">
        <f t="shared" ref="CK66" si="1091">SUM(CF66:CJ68)</f>
        <v>0</v>
      </c>
      <c r="CL66" s="318">
        <f>IF(F66=vstupy!B$42,"1",0)</f>
        <v>0</v>
      </c>
      <c r="CM66" s="315">
        <f t="shared" ref="CM66:CV66" si="1092">IF($CL66="1",AP66,0)</f>
        <v>0</v>
      </c>
      <c r="CN66" s="313">
        <f t="shared" si="1092"/>
        <v>0</v>
      </c>
      <c r="CO66" s="313">
        <f t="shared" si="1092"/>
        <v>0</v>
      </c>
      <c r="CP66" s="313">
        <f t="shared" si="1092"/>
        <v>0</v>
      </c>
      <c r="CQ66" s="313">
        <f t="shared" si="1092"/>
        <v>0</v>
      </c>
      <c r="CR66" s="313">
        <f t="shared" si="1092"/>
        <v>0</v>
      </c>
      <c r="CS66" s="313">
        <f t="shared" si="1092"/>
        <v>0</v>
      </c>
      <c r="CT66" s="313">
        <f t="shared" si="1092"/>
        <v>0</v>
      </c>
      <c r="CU66" s="313">
        <f t="shared" si="1092"/>
        <v>0</v>
      </c>
      <c r="CV66" s="310">
        <f t="shared" si="1092"/>
        <v>0</v>
      </c>
      <c r="CW66" s="314">
        <f>CP66+CT66+CV66</f>
        <v>0</v>
      </c>
      <c r="CX66" s="314">
        <f t="shared" ref="CX66" si="1093">CN66+CR66</f>
        <v>0</v>
      </c>
      <c r="CY66" s="315">
        <f t="shared" ref="CY66:DH66" si="1094">IF($CL66="1",AZ66,0)</f>
        <v>0</v>
      </c>
      <c r="CZ66" s="313">
        <f t="shared" si="1094"/>
        <v>0</v>
      </c>
      <c r="DA66" s="313">
        <f t="shared" si="1094"/>
        <v>0</v>
      </c>
      <c r="DB66" s="313">
        <f t="shared" si="1094"/>
        <v>0</v>
      </c>
      <c r="DC66" s="313">
        <f t="shared" si="1094"/>
        <v>0</v>
      </c>
      <c r="DD66" s="313">
        <f t="shared" si="1094"/>
        <v>0</v>
      </c>
      <c r="DE66" s="313">
        <f t="shared" si="1094"/>
        <v>0</v>
      </c>
      <c r="DF66" s="313">
        <f t="shared" si="1094"/>
        <v>0</v>
      </c>
      <c r="DG66" s="313">
        <f t="shared" si="1094"/>
        <v>0</v>
      </c>
      <c r="DH66" s="310">
        <f t="shared" si="1094"/>
        <v>0</v>
      </c>
      <c r="DI66" s="321">
        <f>DB66+DF66+DH66</f>
        <v>0</v>
      </c>
      <c r="DJ66" s="321">
        <f t="shared" ref="DJ66" si="1095">CZ66+DD66</f>
        <v>0</v>
      </c>
      <c r="DK66" s="322">
        <f>IF(CE66=0,1,0)</f>
        <v>1</v>
      </c>
      <c r="DL66" s="322">
        <f>IFERROR(IF($AF66="N",AH66+AJ66+AL66+AN66,AF66+AH66+AJ66+AL66+AN66),0)*$DK66</f>
        <v>0</v>
      </c>
      <c r="DM66" s="322">
        <f>(AG66+AI66+AK66+AM66+AO66)*$DK66</f>
        <v>0</v>
      </c>
      <c r="DN66" s="322">
        <f>AS66+AW66+AY66-CW66</f>
        <v>0</v>
      </c>
      <c r="DO66" s="322">
        <f>BC66+BG66+BI66-DI66</f>
        <v>0</v>
      </c>
      <c r="DP66" s="322">
        <f>DN66+DO66</f>
        <v>0</v>
      </c>
      <c r="DQ66" s="323" t="str">
        <f>IF(OR(F66=vstupy!B$40,F66=vstupy!B$41,F66=vstupy!B$42,),"0","1")</f>
        <v>0</v>
      </c>
      <c r="DR66" s="315">
        <f>IF($DQ66="1",AQ66,"0")+CF66</f>
        <v>0</v>
      </c>
      <c r="DS66" s="313">
        <f>IF($DQ66="1",AS66,"0")+CG66</f>
        <v>0</v>
      </c>
      <c r="DT66" s="313">
        <f>IF($DQ66="1",AU66,"0")+CH66</f>
        <v>0</v>
      </c>
      <c r="DU66" s="313">
        <f>IF($DQ66="1",AW66,"0")+CI66</f>
        <v>0</v>
      </c>
      <c r="DV66" s="310">
        <f>IF($DQ66="1",AY66,"0")+CJ66</f>
        <v>0</v>
      </c>
      <c r="DW66" s="311">
        <f t="shared" ref="DW66" si="1096">SUM(DR66:DV68)</f>
        <v>0</v>
      </c>
      <c r="DX66" s="315" t="str">
        <f t="shared" ref="DX66" si="1097">IF($DQ66="1",BA66,"0")</f>
        <v>0</v>
      </c>
      <c r="DY66" s="313" t="str">
        <f t="shared" ref="DY66" si="1098">IF($DQ66="1",BC66,"0")</f>
        <v>0</v>
      </c>
      <c r="DZ66" s="313" t="str">
        <f t="shared" ref="DZ66" si="1099">IF($DQ66="1",BE66,"0")</f>
        <v>0</v>
      </c>
      <c r="EA66" s="313" t="str">
        <f>IF($DQ66="1",BG66,"0")</f>
        <v>0</v>
      </c>
      <c r="EB66" s="310" t="str">
        <f>IF($DQ66="1",BI66,"0")</f>
        <v>0</v>
      </c>
      <c r="EC66" s="311">
        <f t="shared" ref="EC66" si="1100">SUM(DX66:EB68)</f>
        <v>0</v>
      </c>
      <c r="ED66" s="312">
        <f>EC66+DW66</f>
        <v>0</v>
      </c>
    </row>
    <row r="67" spans="1:134" ht="12.6" customHeight="1" x14ac:dyDescent="0.2">
      <c r="B67" s="366"/>
      <c r="C67" s="363"/>
      <c r="D67" s="363"/>
      <c r="E67" s="363"/>
      <c r="F67" s="356"/>
      <c r="G67" s="362"/>
      <c r="H67" s="308"/>
      <c r="I67" s="308"/>
      <c r="J67" s="299"/>
      <c r="K67" s="356"/>
      <c r="L67" s="348"/>
      <c r="M67" s="354"/>
      <c r="N67" s="348"/>
      <c r="O67" s="348"/>
      <c r="P67" s="348"/>
      <c r="Q67" s="349"/>
      <c r="R67" s="350"/>
      <c r="S67" s="348"/>
      <c r="T67" s="351"/>
      <c r="U67" s="349"/>
      <c r="V67" s="350"/>
      <c r="W67" s="348"/>
      <c r="X67" s="283" t="s">
        <v>157</v>
      </c>
      <c r="Y67" s="284" t="s">
        <v>152</v>
      </c>
      <c r="Z67" s="285">
        <f>VLOOKUP($X67,vstupy!$B$18:$F$31,MATCH($Y67,vstupy!$B$17:$F$17,0),0)</f>
        <v>0</v>
      </c>
      <c r="AA67" s="286" t="s">
        <v>158</v>
      </c>
      <c r="AB67" s="285">
        <f>VLOOKUP($AA67,vstupy!$B$34:$C$36,2,FALSE)</f>
        <v>0</v>
      </c>
      <c r="AC67" s="285">
        <f t="shared" si="523"/>
        <v>0</v>
      </c>
      <c r="AD67" s="339"/>
      <c r="AE67" s="326"/>
      <c r="AF67" s="315"/>
      <c r="AG67" s="330"/>
      <c r="AH67" s="330"/>
      <c r="AI67" s="330"/>
      <c r="AJ67" s="330"/>
      <c r="AK67" s="330"/>
      <c r="AL67" s="330"/>
      <c r="AM67" s="335"/>
      <c r="AN67" s="330"/>
      <c r="AO67" s="336"/>
      <c r="AP67" s="315"/>
      <c r="AQ67" s="313"/>
      <c r="AR67" s="313"/>
      <c r="AS67" s="313"/>
      <c r="AT67" s="313"/>
      <c r="AU67" s="313"/>
      <c r="AV67" s="313"/>
      <c r="AW67" s="313"/>
      <c r="AX67" s="313"/>
      <c r="AY67" s="313"/>
      <c r="AZ67" s="313"/>
      <c r="BA67" s="313"/>
      <c r="BB67" s="313"/>
      <c r="BC67" s="313"/>
      <c r="BD67" s="313"/>
      <c r="BE67" s="313"/>
      <c r="BF67" s="313"/>
      <c r="BG67" s="313"/>
      <c r="BH67" s="313"/>
      <c r="BI67" s="324"/>
      <c r="BJ67" s="314"/>
      <c r="BK67" s="315"/>
      <c r="BL67" s="313"/>
      <c r="BM67" s="313"/>
      <c r="BN67" s="313"/>
      <c r="BO67" s="313"/>
      <c r="BP67" s="313"/>
      <c r="BQ67" s="313"/>
      <c r="BR67" s="313"/>
      <c r="BS67" s="313"/>
      <c r="BT67" s="310"/>
      <c r="BU67" s="315"/>
      <c r="BV67" s="313"/>
      <c r="BW67" s="313"/>
      <c r="BX67" s="313"/>
      <c r="BY67" s="313"/>
      <c r="BZ67" s="313"/>
      <c r="CA67" s="313"/>
      <c r="CB67" s="313"/>
      <c r="CC67" s="313"/>
      <c r="CD67" s="310"/>
      <c r="CE67" s="316"/>
      <c r="CF67" s="315"/>
      <c r="CG67" s="313"/>
      <c r="CH67" s="313"/>
      <c r="CI67" s="313"/>
      <c r="CJ67" s="310"/>
      <c r="CK67" s="317"/>
      <c r="CL67" s="319"/>
      <c r="CM67" s="315"/>
      <c r="CN67" s="313"/>
      <c r="CO67" s="313"/>
      <c r="CP67" s="313"/>
      <c r="CQ67" s="313"/>
      <c r="CR67" s="313"/>
      <c r="CS67" s="313"/>
      <c r="CT67" s="313"/>
      <c r="CU67" s="313"/>
      <c r="CV67" s="310"/>
      <c r="CW67" s="314"/>
      <c r="CX67" s="314"/>
      <c r="CY67" s="315"/>
      <c r="CZ67" s="313"/>
      <c r="DA67" s="313"/>
      <c r="DB67" s="313"/>
      <c r="DC67" s="313"/>
      <c r="DD67" s="313"/>
      <c r="DE67" s="313"/>
      <c r="DF67" s="313"/>
      <c r="DG67" s="313"/>
      <c r="DH67" s="310"/>
      <c r="DI67" s="321"/>
      <c r="DJ67" s="321"/>
      <c r="DK67" s="322"/>
      <c r="DL67" s="322"/>
      <c r="DM67" s="322"/>
      <c r="DN67" s="322"/>
      <c r="DO67" s="322"/>
      <c r="DP67" s="322"/>
      <c r="DQ67" s="323"/>
      <c r="DR67" s="315"/>
      <c r="DS67" s="313"/>
      <c r="DT67" s="313"/>
      <c r="DU67" s="313"/>
      <c r="DV67" s="310"/>
      <c r="DW67" s="311"/>
      <c r="DX67" s="315"/>
      <c r="DY67" s="313"/>
      <c r="DZ67" s="313"/>
      <c r="EA67" s="313"/>
      <c r="EB67" s="310"/>
      <c r="EC67" s="311"/>
      <c r="ED67" s="312"/>
    </row>
    <row r="68" spans="1:134" ht="12.6" customHeight="1" x14ac:dyDescent="0.2">
      <c r="B68" s="366"/>
      <c r="C68" s="363"/>
      <c r="D68" s="363"/>
      <c r="E68" s="363"/>
      <c r="F68" s="357"/>
      <c r="G68" s="362"/>
      <c r="H68" s="309"/>
      <c r="I68" s="309"/>
      <c r="J68" s="300"/>
      <c r="K68" s="357"/>
      <c r="L68" s="348"/>
      <c r="M68" s="354"/>
      <c r="N68" s="348"/>
      <c r="O68" s="348"/>
      <c r="P68" s="348"/>
      <c r="Q68" s="349"/>
      <c r="R68" s="350"/>
      <c r="S68" s="348"/>
      <c r="T68" s="351"/>
      <c r="U68" s="349"/>
      <c r="V68" s="350"/>
      <c r="W68" s="348"/>
      <c r="X68" s="283" t="s">
        <v>157</v>
      </c>
      <c r="Y68" s="284" t="s">
        <v>152</v>
      </c>
      <c r="Z68" s="285">
        <f>VLOOKUP($X68,vstupy!$B$18:$F$31,MATCH($Y68,vstupy!$B$17:$F$17,0),0)</f>
        <v>0</v>
      </c>
      <c r="AA68" s="286" t="s">
        <v>158</v>
      </c>
      <c r="AB68" s="285">
        <f>VLOOKUP($AA68,vstupy!$B$34:$C$36,2,FALSE)</f>
        <v>0</v>
      </c>
      <c r="AC68" s="285">
        <f t="shared" si="523"/>
        <v>0</v>
      </c>
      <c r="AD68" s="340"/>
      <c r="AE68" s="327"/>
      <c r="AF68" s="315"/>
      <c r="AG68" s="330"/>
      <c r="AH68" s="330"/>
      <c r="AI68" s="330"/>
      <c r="AJ68" s="330"/>
      <c r="AK68" s="330"/>
      <c r="AL68" s="330"/>
      <c r="AM68" s="333"/>
      <c r="AN68" s="330"/>
      <c r="AO68" s="336"/>
      <c r="AP68" s="315"/>
      <c r="AQ68" s="313"/>
      <c r="AR68" s="313"/>
      <c r="AS68" s="313"/>
      <c r="AT68" s="313"/>
      <c r="AU68" s="313"/>
      <c r="AV68" s="313"/>
      <c r="AW68" s="313"/>
      <c r="AX68" s="313"/>
      <c r="AY68" s="313"/>
      <c r="AZ68" s="313"/>
      <c r="BA68" s="313"/>
      <c r="BB68" s="313"/>
      <c r="BC68" s="313"/>
      <c r="BD68" s="313"/>
      <c r="BE68" s="313"/>
      <c r="BF68" s="313"/>
      <c r="BG68" s="313"/>
      <c r="BH68" s="313"/>
      <c r="BI68" s="324"/>
      <c r="BJ68" s="314"/>
      <c r="BK68" s="315"/>
      <c r="BL68" s="313"/>
      <c r="BM68" s="313"/>
      <c r="BN68" s="313"/>
      <c r="BO68" s="313"/>
      <c r="BP68" s="313"/>
      <c r="BQ68" s="313"/>
      <c r="BR68" s="313"/>
      <c r="BS68" s="313"/>
      <c r="BT68" s="310"/>
      <c r="BU68" s="315"/>
      <c r="BV68" s="313"/>
      <c r="BW68" s="313"/>
      <c r="BX68" s="313"/>
      <c r="BY68" s="313"/>
      <c r="BZ68" s="313"/>
      <c r="CA68" s="313"/>
      <c r="CB68" s="313"/>
      <c r="CC68" s="313"/>
      <c r="CD68" s="310"/>
      <c r="CE68" s="316"/>
      <c r="CF68" s="315"/>
      <c r="CG68" s="313"/>
      <c r="CH68" s="313"/>
      <c r="CI68" s="313"/>
      <c r="CJ68" s="310"/>
      <c r="CK68" s="317"/>
      <c r="CL68" s="320"/>
      <c r="CM68" s="315"/>
      <c r="CN68" s="313"/>
      <c r="CO68" s="313"/>
      <c r="CP68" s="313"/>
      <c r="CQ68" s="313"/>
      <c r="CR68" s="313"/>
      <c r="CS68" s="313"/>
      <c r="CT68" s="313"/>
      <c r="CU68" s="313"/>
      <c r="CV68" s="310"/>
      <c r="CW68" s="314"/>
      <c r="CX68" s="314"/>
      <c r="CY68" s="315"/>
      <c r="CZ68" s="313"/>
      <c r="DA68" s="313"/>
      <c r="DB68" s="313"/>
      <c r="DC68" s="313"/>
      <c r="DD68" s="313"/>
      <c r="DE68" s="313"/>
      <c r="DF68" s="313"/>
      <c r="DG68" s="313"/>
      <c r="DH68" s="310"/>
      <c r="DI68" s="321"/>
      <c r="DJ68" s="321"/>
      <c r="DK68" s="322"/>
      <c r="DL68" s="322"/>
      <c r="DM68" s="322"/>
      <c r="DN68" s="322"/>
      <c r="DO68" s="322"/>
      <c r="DP68" s="322"/>
      <c r="DQ68" s="323"/>
      <c r="DR68" s="315"/>
      <c r="DS68" s="313"/>
      <c r="DT68" s="313"/>
      <c r="DU68" s="313"/>
      <c r="DV68" s="310"/>
      <c r="DW68" s="311"/>
      <c r="DX68" s="315"/>
      <c r="DY68" s="313"/>
      <c r="DZ68" s="313"/>
      <c r="EA68" s="313"/>
      <c r="EB68" s="310"/>
      <c r="EC68" s="311"/>
      <c r="ED68" s="312"/>
    </row>
    <row r="69" spans="1:134" ht="12.6" customHeight="1" x14ac:dyDescent="0.2">
      <c r="B69" s="365">
        <f t="shared" ref="B69" si="1101">B66+1</f>
        <v>21</v>
      </c>
      <c r="C69" s="364" t="s">
        <v>342</v>
      </c>
      <c r="D69" s="364" t="s">
        <v>331</v>
      </c>
      <c r="E69" s="364" t="s">
        <v>335</v>
      </c>
      <c r="F69" s="358" t="s">
        <v>208</v>
      </c>
      <c r="G69" s="361">
        <v>46388</v>
      </c>
      <c r="H69" s="301" t="str">
        <f>IF($F69="3e)  Skoršia transpozícia  - zavedenie transpozície pred termínom ktorý určuje smernica EÚ. "," ","")</f>
        <v/>
      </c>
      <c r="I69" s="301" t="str">
        <f t="shared" ref="I69" si="1102">IF($F69="3e)  Skoršia transpozícia  - zavedenie transpozície pred termínom ktorý určuje smernica EÚ. ",$H69,"NA")</f>
        <v>NA</v>
      </c>
      <c r="J69" s="304">
        <f>IF(I69&gt;12,1,I69/12)</f>
        <v>1</v>
      </c>
      <c r="K69" s="358" t="s">
        <v>475</v>
      </c>
      <c r="L69" s="344">
        <v>29</v>
      </c>
      <c r="M69" s="367">
        <f>IF(L69="N",0,L69)</f>
        <v>29</v>
      </c>
      <c r="N69" s="344" t="s">
        <v>213</v>
      </c>
      <c r="O69" s="344"/>
      <c r="P69" s="344">
        <v>650</v>
      </c>
      <c r="Q69" s="345" t="s">
        <v>185</v>
      </c>
      <c r="R69" s="346">
        <f>VLOOKUP(Q69,vstupy!$B$3:$C$15,2,FALSE)</f>
        <v>0.25</v>
      </c>
      <c r="S69" s="344"/>
      <c r="T69" s="347"/>
      <c r="U69" s="345" t="s">
        <v>36</v>
      </c>
      <c r="V69" s="346">
        <f>VLOOKUP(U69,vstupy!$B$3:$C$15,2,FALSE)</f>
        <v>0</v>
      </c>
      <c r="W69" s="344"/>
      <c r="X69" s="174" t="s">
        <v>157</v>
      </c>
      <c r="Y69" s="188" t="s">
        <v>152</v>
      </c>
      <c r="Z69" s="185">
        <f>VLOOKUP($X69,vstupy!$B$18:$F$31,MATCH($Y69,vstupy!$B$17:$F$17,0),0)</f>
        <v>0</v>
      </c>
      <c r="AA69" s="121" t="s">
        <v>158</v>
      </c>
      <c r="AB69" s="185">
        <f>VLOOKUP($AA69,vstupy!$B$34:$C$36,2,FALSE)</f>
        <v>0</v>
      </c>
      <c r="AC69" s="185">
        <f t="shared" si="523"/>
        <v>0</v>
      </c>
      <c r="AD69" s="341" t="s">
        <v>36</v>
      </c>
      <c r="AE69" s="325">
        <f>VLOOKUP(AD69,vstupy!$B$3:$C$15,2,FALSE)</f>
        <v>0</v>
      </c>
      <c r="AF69" s="328">
        <f>IFERROR(IF(M69=0,"N",O69/L69*J69),0)</f>
        <v>0</v>
      </c>
      <c r="AG69" s="333">
        <f>O69*J69</f>
        <v>0</v>
      </c>
      <c r="AH69" s="395">
        <f t="shared" ref="AH69" si="1103">P69*R69*J69</f>
        <v>162.5</v>
      </c>
      <c r="AI69" s="333">
        <f t="shared" ref="AI69" si="1104">IFERROR(AH69*M69,0)</f>
        <v>4712.5</v>
      </c>
      <c r="AJ69" s="395">
        <f t="shared" si="181"/>
        <v>0</v>
      </c>
      <c r="AK69" s="333">
        <f t="shared" ref="AK69" si="1105">S69*J69</f>
        <v>0</v>
      </c>
      <c r="AL69" s="333">
        <f>T69*V69*J69</f>
        <v>0</v>
      </c>
      <c r="AM69" s="334">
        <f t="shared" ref="AM69" si="1106">IFERROR(AL69*M69,0)</f>
        <v>0</v>
      </c>
      <c r="AN69" s="333">
        <f t="shared" ref="AN69" si="1107">IF(W69&gt;0,IF(AE69&gt;0,($G$5/160)*(W69/60)*AE69*J69,0),IF(AE69&gt;0,($G$5/160)*((AC69+AC70+AC71)/60)*AE69*J69,0))</f>
        <v>0</v>
      </c>
      <c r="AO69" s="394">
        <f>IFERROR(AN69*M69,0)</f>
        <v>0</v>
      </c>
      <c r="AP69" s="315">
        <f t="shared" ref="AP69" si="1108">IF($N69="In (zvyšuje náklady)",AF69,0)</f>
        <v>0</v>
      </c>
      <c r="AQ69" s="313">
        <f t="shared" ref="AQ69" si="1109">IF($N69="In (zvyšuje náklady)",AG69,0)</f>
        <v>0</v>
      </c>
      <c r="AR69" s="313">
        <f t="shared" ref="AR69" si="1110">IF($N69="In (zvyšuje náklady)",AH69,0)</f>
        <v>0</v>
      </c>
      <c r="AS69" s="313">
        <f t="shared" ref="AS69" si="1111">IF($N69="In (zvyšuje náklady)",AI69,0)</f>
        <v>0</v>
      </c>
      <c r="AT69" s="313">
        <f t="shared" ref="AT69" si="1112">IF($N69="In (zvyšuje náklady)",AJ69,0)</f>
        <v>0</v>
      </c>
      <c r="AU69" s="313">
        <f t="shared" ref="AU69" si="1113">IF($N69="In (zvyšuje náklady)",AK69,0)</f>
        <v>0</v>
      </c>
      <c r="AV69" s="313">
        <f t="shared" ref="AV69" si="1114">IF($N69="In (zvyšuje náklady)",AL69,0)</f>
        <v>0</v>
      </c>
      <c r="AW69" s="313">
        <f t="shared" ref="AW69" si="1115">IF($N69="In (zvyšuje náklady)",AM69,0)</f>
        <v>0</v>
      </c>
      <c r="AX69" s="313">
        <f t="shared" ref="AX69" si="1116">IF($N69="In (zvyšuje náklady)",AN69,0)</f>
        <v>0</v>
      </c>
      <c r="AY69" s="313">
        <f>IF($N69="In (zvyšuje náklady)",AO69,0)</f>
        <v>0</v>
      </c>
      <c r="AZ69" s="313">
        <f t="shared" ref="AZ69" si="1117">IF($N69="Out (znižuje náklady)",AF69,"0")</f>
        <v>0</v>
      </c>
      <c r="BA69" s="313">
        <f t="shared" ref="BA69" si="1118">IF($N69="Out (znižuje náklady)",AG69,"0")</f>
        <v>0</v>
      </c>
      <c r="BB69" s="313">
        <f t="shared" ref="BB69" si="1119">IF($N69="Out (znižuje náklady)",AH69,"0")</f>
        <v>162.5</v>
      </c>
      <c r="BC69" s="313">
        <f t="shared" ref="BC69" si="1120">IF($N69="Out (znižuje náklady)",AI69,"0")</f>
        <v>4712.5</v>
      </c>
      <c r="BD69" s="313">
        <f t="shared" ref="BD69" si="1121">IF($N69="Out (znižuje náklady)",AJ69,"0")</f>
        <v>0</v>
      </c>
      <c r="BE69" s="313">
        <f t="shared" ref="BE69" si="1122">IF($N69="Out (znižuje náklady)",AK69,"0")</f>
        <v>0</v>
      </c>
      <c r="BF69" s="313">
        <f t="shared" ref="BF69" si="1123">IF($N69="Out (znižuje náklady)",AL69,"0")</f>
        <v>0</v>
      </c>
      <c r="BG69" s="313">
        <f t="shared" ref="BG69" si="1124">IF($N69="Out (znižuje náklady)",AM69,"0")</f>
        <v>0</v>
      </c>
      <c r="BH69" s="313">
        <f t="shared" ref="BH69" si="1125">IF($N69="Out (znižuje náklady)",AN69,"0")</f>
        <v>0</v>
      </c>
      <c r="BI69" s="324">
        <f t="shared" ref="BI69" si="1126">IF($N69="Out (znižuje náklady)",AO69,"0")</f>
        <v>0</v>
      </c>
      <c r="BJ69" s="314">
        <f>IF(F69=vstupy!$B$47,0,1)</f>
        <v>1</v>
      </c>
      <c r="BK69" s="315">
        <f t="shared" ref="BK69" si="1127">$BJ69*AP69</f>
        <v>0</v>
      </c>
      <c r="BL69" s="313">
        <f t="shared" ref="BL69" si="1128">$BJ69*AQ69</f>
        <v>0</v>
      </c>
      <c r="BM69" s="313">
        <f t="shared" ref="BM69" si="1129">$BJ69*AR69</f>
        <v>0</v>
      </c>
      <c r="BN69" s="313">
        <f t="shared" ref="BN69" si="1130">$BJ69*AS69</f>
        <v>0</v>
      </c>
      <c r="BO69" s="313">
        <f t="shared" ref="BO69" si="1131">$BJ69*AT69</f>
        <v>0</v>
      </c>
      <c r="BP69" s="313">
        <f t="shared" ref="BP69" si="1132">$BJ69*AU69</f>
        <v>0</v>
      </c>
      <c r="BQ69" s="313">
        <f t="shared" ref="BQ69" si="1133">$BJ69*AV69</f>
        <v>0</v>
      </c>
      <c r="BR69" s="313">
        <f t="shared" ref="BR69" si="1134">$BJ69*AW69</f>
        <v>0</v>
      </c>
      <c r="BS69" s="313">
        <f t="shared" ref="BS69" si="1135">$BJ69*AX69</f>
        <v>0</v>
      </c>
      <c r="BT69" s="310">
        <f t="shared" ref="BT69" si="1136">$BJ69*AY69</f>
        <v>0</v>
      </c>
      <c r="BU69" s="315">
        <f t="shared" ref="BU69" si="1137">$BJ69*AZ69</f>
        <v>0</v>
      </c>
      <c r="BV69" s="313">
        <f t="shared" ref="BV69" si="1138">$BJ69*BA69</f>
        <v>0</v>
      </c>
      <c r="BW69" s="313">
        <f t="shared" ref="BW69" si="1139">$BJ69*BB69</f>
        <v>162.5</v>
      </c>
      <c r="BX69" s="313">
        <f t="shared" ref="BX69" si="1140">$BJ69*BC69</f>
        <v>4712.5</v>
      </c>
      <c r="BY69" s="313">
        <f t="shared" ref="BY69" si="1141">$BJ69*BD69</f>
        <v>0</v>
      </c>
      <c r="BZ69" s="313">
        <f t="shared" ref="BZ69" si="1142">$BJ69*BE69</f>
        <v>0</v>
      </c>
      <c r="CA69" s="313">
        <f t="shared" ref="CA69" si="1143">$BJ69*BF69</f>
        <v>0</v>
      </c>
      <c r="CB69" s="313">
        <f t="shared" ref="CB69" si="1144">$BJ69*BG69</f>
        <v>0</v>
      </c>
      <c r="CC69" s="313">
        <f t="shared" ref="CC69" si="1145">$BJ69*BH69</f>
        <v>0</v>
      </c>
      <c r="CD69" s="310">
        <f t="shared" ref="CD69" si="1146">$BJ69*BI69</f>
        <v>0</v>
      </c>
      <c r="CE69" s="316">
        <f>IF(N69="Nemení sa",1,0)</f>
        <v>0</v>
      </c>
      <c r="CF69" s="315">
        <f>AG69*$CE69</f>
        <v>0</v>
      </c>
      <c r="CG69" s="313">
        <f>AI69*$CE69</f>
        <v>0</v>
      </c>
      <c r="CH69" s="313">
        <f>AK69*$CE69</f>
        <v>0</v>
      </c>
      <c r="CI69" s="313">
        <f>AM69*$CE69</f>
        <v>0</v>
      </c>
      <c r="CJ69" s="310">
        <f>AO69*$CE69</f>
        <v>0</v>
      </c>
      <c r="CK69" s="317">
        <f t="shared" ref="CK69" si="1147">SUM(CF69:CJ71)</f>
        <v>0</v>
      </c>
      <c r="CL69" s="318">
        <f>IF(F69=vstupy!B$42,"1",0)</f>
        <v>0</v>
      </c>
      <c r="CM69" s="315">
        <f t="shared" ref="CM69:CV69" si="1148">IF($CL69="1",AP69,0)</f>
        <v>0</v>
      </c>
      <c r="CN69" s="313">
        <f t="shared" si="1148"/>
        <v>0</v>
      </c>
      <c r="CO69" s="313">
        <f t="shared" si="1148"/>
        <v>0</v>
      </c>
      <c r="CP69" s="313">
        <f t="shared" si="1148"/>
        <v>0</v>
      </c>
      <c r="CQ69" s="313">
        <f t="shared" si="1148"/>
        <v>0</v>
      </c>
      <c r="CR69" s="313">
        <f t="shared" si="1148"/>
        <v>0</v>
      </c>
      <c r="CS69" s="313">
        <f t="shared" si="1148"/>
        <v>0</v>
      </c>
      <c r="CT69" s="313">
        <f t="shared" si="1148"/>
        <v>0</v>
      </c>
      <c r="CU69" s="313">
        <f t="shared" si="1148"/>
        <v>0</v>
      </c>
      <c r="CV69" s="310">
        <f t="shared" si="1148"/>
        <v>0</v>
      </c>
      <c r="CW69" s="314">
        <f>CP69+CT69+CV69</f>
        <v>0</v>
      </c>
      <c r="CX69" s="314">
        <f t="shared" ref="CX69" si="1149">CN69+CR69</f>
        <v>0</v>
      </c>
      <c r="CY69" s="315">
        <f t="shared" ref="CY69:DH69" si="1150">IF($CL69="1",AZ69,0)</f>
        <v>0</v>
      </c>
      <c r="CZ69" s="313">
        <f t="shared" si="1150"/>
        <v>0</v>
      </c>
      <c r="DA69" s="313">
        <f t="shared" si="1150"/>
        <v>0</v>
      </c>
      <c r="DB69" s="313">
        <f t="shared" si="1150"/>
        <v>0</v>
      </c>
      <c r="DC69" s="313">
        <f t="shared" si="1150"/>
        <v>0</v>
      </c>
      <c r="DD69" s="313">
        <f t="shared" si="1150"/>
        <v>0</v>
      </c>
      <c r="DE69" s="313">
        <f t="shared" si="1150"/>
        <v>0</v>
      </c>
      <c r="DF69" s="313">
        <f t="shared" si="1150"/>
        <v>0</v>
      </c>
      <c r="DG69" s="313">
        <f t="shared" si="1150"/>
        <v>0</v>
      </c>
      <c r="DH69" s="310">
        <f t="shared" si="1150"/>
        <v>0</v>
      </c>
      <c r="DI69" s="321">
        <f>DB69+DF69+DH69</f>
        <v>0</v>
      </c>
      <c r="DJ69" s="321">
        <f t="shared" ref="DJ69" si="1151">CZ69+DD69</f>
        <v>0</v>
      </c>
      <c r="DK69" s="322">
        <f>IF(CE69=0,1,0)</f>
        <v>1</v>
      </c>
      <c r="DL69" s="322">
        <f>IFERROR(IF($AF69="N",AH69+AJ69+AL69+AN69,AF69+AH69+AJ69+AL69+AN69),0)*$DK69</f>
        <v>162.5</v>
      </c>
      <c r="DM69" s="322">
        <f>(AG69+AI69+AK69+AM69+AO69)*$DK69</f>
        <v>4712.5</v>
      </c>
      <c r="DN69" s="322">
        <f>AS69+AW69+AY69-CW69</f>
        <v>0</v>
      </c>
      <c r="DO69" s="322">
        <f>BC69+BG69+BI69-DI69</f>
        <v>4712.5</v>
      </c>
      <c r="DP69" s="322">
        <f>DN69+DO69</f>
        <v>4712.5</v>
      </c>
      <c r="DQ69" s="323" t="str">
        <f>IF(OR(F69=vstupy!B$40,F69=vstupy!B$41,F69=vstupy!B$42,),"0","1")</f>
        <v>0</v>
      </c>
      <c r="DR69" s="315">
        <f>IF($DQ69="1",AQ69,"0")+CF69</f>
        <v>0</v>
      </c>
      <c r="DS69" s="313">
        <f>IF($DQ69="1",AS69,"0")+CG69</f>
        <v>0</v>
      </c>
      <c r="DT69" s="313">
        <f>IF($DQ69="1",AU69,"0")+CH69</f>
        <v>0</v>
      </c>
      <c r="DU69" s="313">
        <f>IF($DQ69="1",AW69,"0")+CI69</f>
        <v>0</v>
      </c>
      <c r="DV69" s="310">
        <f>IF($DQ69="1",AY69,"0")+CJ69</f>
        <v>0</v>
      </c>
      <c r="DW69" s="311">
        <f t="shared" ref="DW69" si="1152">SUM(DR69:DV71)</f>
        <v>0</v>
      </c>
      <c r="DX69" s="315" t="str">
        <f t="shared" ref="DX69" si="1153">IF($DQ69="1",BA69,"0")</f>
        <v>0</v>
      </c>
      <c r="DY69" s="313" t="str">
        <f t="shared" ref="DY69" si="1154">IF($DQ69="1",BC69,"0")</f>
        <v>0</v>
      </c>
      <c r="DZ69" s="313" t="str">
        <f t="shared" ref="DZ69" si="1155">IF($DQ69="1",BE69,"0")</f>
        <v>0</v>
      </c>
      <c r="EA69" s="313" t="str">
        <f>IF($DQ69="1",BG69,"0")</f>
        <v>0</v>
      </c>
      <c r="EB69" s="310" t="str">
        <f>IF($DQ69="1",BI69,"0")</f>
        <v>0</v>
      </c>
      <c r="EC69" s="311">
        <f t="shared" ref="EC69" si="1156">SUM(DX69:EB71)</f>
        <v>0</v>
      </c>
      <c r="ED69" s="312">
        <f>EC69+DW69</f>
        <v>0</v>
      </c>
    </row>
    <row r="70" spans="1:134" ht="12.6" customHeight="1" x14ac:dyDescent="0.2">
      <c r="B70" s="365"/>
      <c r="C70" s="364"/>
      <c r="D70" s="364"/>
      <c r="E70" s="364"/>
      <c r="F70" s="359"/>
      <c r="G70" s="361"/>
      <c r="H70" s="302"/>
      <c r="I70" s="302"/>
      <c r="J70" s="305"/>
      <c r="K70" s="359"/>
      <c r="L70" s="344"/>
      <c r="M70" s="367"/>
      <c r="N70" s="344"/>
      <c r="O70" s="344"/>
      <c r="P70" s="344"/>
      <c r="Q70" s="345"/>
      <c r="R70" s="346"/>
      <c r="S70" s="344"/>
      <c r="T70" s="347"/>
      <c r="U70" s="345"/>
      <c r="V70" s="346"/>
      <c r="W70" s="344"/>
      <c r="X70" s="174" t="s">
        <v>157</v>
      </c>
      <c r="Y70" s="188" t="s">
        <v>152</v>
      </c>
      <c r="Z70" s="185">
        <f>VLOOKUP($X70,vstupy!$B$18:$F$31,MATCH($Y70,vstupy!$B$17:$F$17,0),0)</f>
        <v>0</v>
      </c>
      <c r="AA70" s="121" t="s">
        <v>158</v>
      </c>
      <c r="AB70" s="185">
        <f>VLOOKUP($AA70,vstupy!$B$34:$C$36,2,FALSE)</f>
        <v>0</v>
      </c>
      <c r="AC70" s="185">
        <f t="shared" si="523"/>
        <v>0</v>
      </c>
      <c r="AD70" s="342"/>
      <c r="AE70" s="326"/>
      <c r="AF70" s="315"/>
      <c r="AG70" s="330"/>
      <c r="AH70" s="330"/>
      <c r="AI70" s="330"/>
      <c r="AJ70" s="330"/>
      <c r="AK70" s="330"/>
      <c r="AL70" s="330"/>
      <c r="AM70" s="335"/>
      <c r="AN70" s="330"/>
      <c r="AO70" s="336"/>
      <c r="AP70" s="315"/>
      <c r="AQ70" s="313"/>
      <c r="AR70" s="313"/>
      <c r="AS70" s="313"/>
      <c r="AT70" s="313"/>
      <c r="AU70" s="313"/>
      <c r="AV70" s="313"/>
      <c r="AW70" s="313"/>
      <c r="AX70" s="313"/>
      <c r="AY70" s="313"/>
      <c r="AZ70" s="313"/>
      <c r="BA70" s="313"/>
      <c r="BB70" s="313"/>
      <c r="BC70" s="313"/>
      <c r="BD70" s="313"/>
      <c r="BE70" s="313"/>
      <c r="BF70" s="313"/>
      <c r="BG70" s="313"/>
      <c r="BH70" s="313"/>
      <c r="BI70" s="324"/>
      <c r="BJ70" s="314"/>
      <c r="BK70" s="315"/>
      <c r="BL70" s="313"/>
      <c r="BM70" s="313"/>
      <c r="BN70" s="313"/>
      <c r="BO70" s="313"/>
      <c r="BP70" s="313"/>
      <c r="BQ70" s="313"/>
      <c r="BR70" s="313"/>
      <c r="BS70" s="313"/>
      <c r="BT70" s="310"/>
      <c r="BU70" s="315"/>
      <c r="BV70" s="313"/>
      <c r="BW70" s="313"/>
      <c r="BX70" s="313"/>
      <c r="BY70" s="313"/>
      <c r="BZ70" s="313"/>
      <c r="CA70" s="313"/>
      <c r="CB70" s="313"/>
      <c r="CC70" s="313"/>
      <c r="CD70" s="310"/>
      <c r="CE70" s="316"/>
      <c r="CF70" s="315"/>
      <c r="CG70" s="313"/>
      <c r="CH70" s="313"/>
      <c r="CI70" s="313"/>
      <c r="CJ70" s="310"/>
      <c r="CK70" s="317"/>
      <c r="CL70" s="319"/>
      <c r="CM70" s="315"/>
      <c r="CN70" s="313"/>
      <c r="CO70" s="313"/>
      <c r="CP70" s="313"/>
      <c r="CQ70" s="313"/>
      <c r="CR70" s="313"/>
      <c r="CS70" s="313"/>
      <c r="CT70" s="313"/>
      <c r="CU70" s="313"/>
      <c r="CV70" s="310"/>
      <c r="CW70" s="314"/>
      <c r="CX70" s="314"/>
      <c r="CY70" s="315"/>
      <c r="CZ70" s="313"/>
      <c r="DA70" s="313"/>
      <c r="DB70" s="313"/>
      <c r="DC70" s="313"/>
      <c r="DD70" s="313"/>
      <c r="DE70" s="313"/>
      <c r="DF70" s="313"/>
      <c r="DG70" s="313"/>
      <c r="DH70" s="310"/>
      <c r="DI70" s="321"/>
      <c r="DJ70" s="321"/>
      <c r="DK70" s="322"/>
      <c r="DL70" s="322"/>
      <c r="DM70" s="322"/>
      <c r="DN70" s="322"/>
      <c r="DO70" s="322"/>
      <c r="DP70" s="322"/>
      <c r="DQ70" s="323"/>
      <c r="DR70" s="315"/>
      <c r="DS70" s="313"/>
      <c r="DT70" s="313"/>
      <c r="DU70" s="313"/>
      <c r="DV70" s="310"/>
      <c r="DW70" s="311"/>
      <c r="DX70" s="315"/>
      <c r="DY70" s="313"/>
      <c r="DZ70" s="313"/>
      <c r="EA70" s="313"/>
      <c r="EB70" s="310"/>
      <c r="EC70" s="311"/>
      <c r="ED70" s="312"/>
    </row>
    <row r="71" spans="1:134" ht="12.6" customHeight="1" x14ac:dyDescent="0.2">
      <c r="B71" s="365"/>
      <c r="C71" s="364"/>
      <c r="D71" s="364"/>
      <c r="E71" s="364"/>
      <c r="F71" s="360"/>
      <c r="G71" s="361"/>
      <c r="H71" s="303"/>
      <c r="I71" s="303"/>
      <c r="J71" s="306"/>
      <c r="K71" s="360"/>
      <c r="L71" s="344"/>
      <c r="M71" s="367"/>
      <c r="N71" s="344"/>
      <c r="O71" s="344"/>
      <c r="P71" s="344"/>
      <c r="Q71" s="345"/>
      <c r="R71" s="346"/>
      <c r="S71" s="344"/>
      <c r="T71" s="347"/>
      <c r="U71" s="345"/>
      <c r="V71" s="346"/>
      <c r="W71" s="344"/>
      <c r="X71" s="174" t="s">
        <v>157</v>
      </c>
      <c r="Y71" s="188" t="s">
        <v>152</v>
      </c>
      <c r="Z71" s="185">
        <f>VLOOKUP($X71,vstupy!$B$18:$F$31,MATCH($Y71,vstupy!$B$17:$F$17,0),0)</f>
        <v>0</v>
      </c>
      <c r="AA71" s="121" t="s">
        <v>158</v>
      </c>
      <c r="AB71" s="185">
        <f>VLOOKUP($AA71,vstupy!$B$34:$C$36,2,FALSE)</f>
        <v>0</v>
      </c>
      <c r="AC71" s="185">
        <f t="shared" si="523"/>
        <v>0</v>
      </c>
      <c r="AD71" s="343"/>
      <c r="AE71" s="327"/>
      <c r="AF71" s="315"/>
      <c r="AG71" s="330"/>
      <c r="AH71" s="330"/>
      <c r="AI71" s="330"/>
      <c r="AJ71" s="330"/>
      <c r="AK71" s="330"/>
      <c r="AL71" s="330"/>
      <c r="AM71" s="333"/>
      <c r="AN71" s="330"/>
      <c r="AO71" s="336"/>
      <c r="AP71" s="315"/>
      <c r="AQ71" s="313"/>
      <c r="AR71" s="313"/>
      <c r="AS71" s="313"/>
      <c r="AT71" s="313"/>
      <c r="AU71" s="313"/>
      <c r="AV71" s="313"/>
      <c r="AW71" s="313"/>
      <c r="AX71" s="313"/>
      <c r="AY71" s="313"/>
      <c r="AZ71" s="313"/>
      <c r="BA71" s="313"/>
      <c r="BB71" s="313"/>
      <c r="BC71" s="313"/>
      <c r="BD71" s="313"/>
      <c r="BE71" s="313"/>
      <c r="BF71" s="313"/>
      <c r="BG71" s="313"/>
      <c r="BH71" s="313"/>
      <c r="BI71" s="324"/>
      <c r="BJ71" s="314"/>
      <c r="BK71" s="315"/>
      <c r="BL71" s="313"/>
      <c r="BM71" s="313"/>
      <c r="BN71" s="313"/>
      <c r="BO71" s="313"/>
      <c r="BP71" s="313"/>
      <c r="BQ71" s="313"/>
      <c r="BR71" s="313"/>
      <c r="BS71" s="313"/>
      <c r="BT71" s="310"/>
      <c r="BU71" s="315"/>
      <c r="BV71" s="313"/>
      <c r="BW71" s="313"/>
      <c r="BX71" s="313"/>
      <c r="BY71" s="313"/>
      <c r="BZ71" s="313"/>
      <c r="CA71" s="313"/>
      <c r="CB71" s="313"/>
      <c r="CC71" s="313"/>
      <c r="CD71" s="310"/>
      <c r="CE71" s="316"/>
      <c r="CF71" s="315"/>
      <c r="CG71" s="313"/>
      <c r="CH71" s="313"/>
      <c r="CI71" s="313"/>
      <c r="CJ71" s="310"/>
      <c r="CK71" s="317"/>
      <c r="CL71" s="320"/>
      <c r="CM71" s="315"/>
      <c r="CN71" s="313"/>
      <c r="CO71" s="313"/>
      <c r="CP71" s="313"/>
      <c r="CQ71" s="313"/>
      <c r="CR71" s="313"/>
      <c r="CS71" s="313"/>
      <c r="CT71" s="313"/>
      <c r="CU71" s="313"/>
      <c r="CV71" s="310"/>
      <c r="CW71" s="314"/>
      <c r="CX71" s="314"/>
      <c r="CY71" s="315"/>
      <c r="CZ71" s="313"/>
      <c r="DA71" s="313"/>
      <c r="DB71" s="313"/>
      <c r="DC71" s="313"/>
      <c r="DD71" s="313"/>
      <c r="DE71" s="313"/>
      <c r="DF71" s="313"/>
      <c r="DG71" s="313"/>
      <c r="DH71" s="310"/>
      <c r="DI71" s="321"/>
      <c r="DJ71" s="321"/>
      <c r="DK71" s="322"/>
      <c r="DL71" s="322"/>
      <c r="DM71" s="322"/>
      <c r="DN71" s="322"/>
      <c r="DO71" s="322"/>
      <c r="DP71" s="322"/>
      <c r="DQ71" s="323"/>
      <c r="DR71" s="315"/>
      <c r="DS71" s="313"/>
      <c r="DT71" s="313"/>
      <c r="DU71" s="313"/>
      <c r="DV71" s="310"/>
      <c r="DW71" s="311"/>
      <c r="DX71" s="315"/>
      <c r="DY71" s="313"/>
      <c r="DZ71" s="313"/>
      <c r="EA71" s="313"/>
      <c r="EB71" s="310"/>
      <c r="EC71" s="311"/>
      <c r="ED71" s="312"/>
    </row>
    <row r="72" spans="1:134" ht="12.6" customHeight="1" x14ac:dyDescent="0.2">
      <c r="B72" s="366">
        <f t="shared" ref="B72" si="1157">B69+1</f>
        <v>22</v>
      </c>
      <c r="C72" s="363" t="s">
        <v>343</v>
      </c>
      <c r="D72" s="363" t="s">
        <v>331</v>
      </c>
      <c r="E72" s="363" t="s">
        <v>336</v>
      </c>
      <c r="F72" s="355" t="s">
        <v>208</v>
      </c>
      <c r="G72" s="362">
        <v>46388</v>
      </c>
      <c r="H72" s="307" t="str">
        <f t="shared" ref="H72" si="1158">IF($F72="3e)  Skoršia transpozícia  - zavedenie transpozície pred termínom ktorý určuje smernica EÚ. "," ","")</f>
        <v/>
      </c>
      <c r="I72" s="307" t="str">
        <f t="shared" ref="I72" si="1159">IF($F72="3e)  Skoršia transpozícia  - zavedenie transpozície pred termínom ktorý určuje smernica EÚ. ",$H72,"NA")</f>
        <v>NA</v>
      </c>
      <c r="J72" s="298">
        <f>IF(I72&gt;12,1,I72/12)</f>
        <v>1</v>
      </c>
      <c r="K72" s="355" t="s">
        <v>475</v>
      </c>
      <c r="L72" s="348">
        <v>0</v>
      </c>
      <c r="M72" s="354">
        <f>IF(L72="N",0,L72)</f>
        <v>0</v>
      </c>
      <c r="N72" s="348" t="s">
        <v>213</v>
      </c>
      <c r="O72" s="348"/>
      <c r="P72" s="348">
        <v>350</v>
      </c>
      <c r="Q72" s="349" t="s">
        <v>185</v>
      </c>
      <c r="R72" s="350">
        <f>VLOOKUP(Q72,vstupy!$B$3:$C$15,2,FALSE)</f>
        <v>0.25</v>
      </c>
      <c r="S72" s="348"/>
      <c r="T72" s="351"/>
      <c r="U72" s="349" t="s">
        <v>36</v>
      </c>
      <c r="V72" s="350">
        <f>VLOOKUP(U72,vstupy!$B$3:$C$15,2,FALSE)</f>
        <v>0</v>
      </c>
      <c r="W72" s="348"/>
      <c r="X72" s="283" t="s">
        <v>157</v>
      </c>
      <c r="Y72" s="284" t="s">
        <v>152</v>
      </c>
      <c r="Z72" s="285">
        <f>VLOOKUP($X72,vstupy!$B$18:$F$31,MATCH($Y72,vstupy!$B$17:$F$17,0),0)</f>
        <v>0</v>
      </c>
      <c r="AA72" s="286" t="s">
        <v>158</v>
      </c>
      <c r="AB72" s="285">
        <f>VLOOKUP($AA72,vstupy!$B$34:$C$36,2,FALSE)</f>
        <v>0</v>
      </c>
      <c r="AC72" s="285">
        <f t="shared" si="523"/>
        <v>0</v>
      </c>
      <c r="AD72" s="338" t="s">
        <v>36</v>
      </c>
      <c r="AE72" s="325">
        <f>VLOOKUP(AD72,vstupy!$B$3:$C$15,2,FALSE)</f>
        <v>0</v>
      </c>
      <c r="AF72" s="328" t="str">
        <f>IFERROR(IF(M72=0,"N",O72/L72*J72),0)</f>
        <v>N</v>
      </c>
      <c r="AG72" s="333">
        <f>O72*J72</f>
        <v>0</v>
      </c>
      <c r="AH72" s="395">
        <f t="shared" ref="AH72" si="1160">P72*R72*J72</f>
        <v>87.5</v>
      </c>
      <c r="AI72" s="333">
        <f t="shared" ref="AI72" si="1161">IFERROR(AH72*M72,0)</f>
        <v>0</v>
      </c>
      <c r="AJ72" s="395" t="str">
        <f t="shared" si="181"/>
        <v>N</v>
      </c>
      <c r="AK72" s="333">
        <f t="shared" ref="AK72" si="1162">S72*J72</f>
        <v>0</v>
      </c>
      <c r="AL72" s="333">
        <f>T72*V72*J72</f>
        <v>0</v>
      </c>
      <c r="AM72" s="334">
        <f t="shared" ref="AM72" si="1163">IFERROR(AL72*M72,0)</f>
        <v>0</v>
      </c>
      <c r="AN72" s="333">
        <f t="shared" ref="AN72" si="1164">IF(W72&gt;0,IF(AE72&gt;0,($G$5/160)*(W72/60)*AE72*J72,0),IF(AE72&gt;0,($G$5/160)*((AC72+AC73+AC74)/60)*AE72*J72,0))</f>
        <v>0</v>
      </c>
      <c r="AO72" s="394">
        <f>IFERROR(AN72*M72,0)</f>
        <v>0</v>
      </c>
      <c r="AP72" s="315">
        <f t="shared" ref="AP72" si="1165">IF($N72="In (zvyšuje náklady)",AF72,0)</f>
        <v>0</v>
      </c>
      <c r="AQ72" s="313">
        <f t="shared" ref="AQ72" si="1166">IF($N72="In (zvyšuje náklady)",AG72,0)</f>
        <v>0</v>
      </c>
      <c r="AR72" s="313">
        <f t="shared" ref="AR72" si="1167">IF($N72="In (zvyšuje náklady)",AH72,0)</f>
        <v>0</v>
      </c>
      <c r="AS72" s="313">
        <f t="shared" ref="AS72" si="1168">IF($N72="In (zvyšuje náklady)",AI72,0)</f>
        <v>0</v>
      </c>
      <c r="AT72" s="313">
        <f t="shared" ref="AT72" si="1169">IF($N72="In (zvyšuje náklady)",AJ72,0)</f>
        <v>0</v>
      </c>
      <c r="AU72" s="313">
        <f t="shared" ref="AU72" si="1170">IF($N72="In (zvyšuje náklady)",AK72,0)</f>
        <v>0</v>
      </c>
      <c r="AV72" s="313">
        <f t="shared" ref="AV72" si="1171">IF($N72="In (zvyšuje náklady)",AL72,0)</f>
        <v>0</v>
      </c>
      <c r="AW72" s="313">
        <f t="shared" ref="AW72" si="1172">IF($N72="In (zvyšuje náklady)",AM72,0)</f>
        <v>0</v>
      </c>
      <c r="AX72" s="313">
        <f t="shared" ref="AX72" si="1173">IF($N72="In (zvyšuje náklady)",AN72,0)</f>
        <v>0</v>
      </c>
      <c r="AY72" s="313">
        <f t="shared" ref="AY72" si="1174">IF($N72="In (zvyšuje náklady)",AO72,0)</f>
        <v>0</v>
      </c>
      <c r="AZ72" s="313" t="str">
        <f t="shared" ref="AZ72" si="1175">IF($N72="Out (znižuje náklady)",AF72,"0")</f>
        <v>N</v>
      </c>
      <c r="BA72" s="313">
        <f t="shared" ref="BA72" si="1176">IF($N72="Out (znižuje náklady)",AG72,"0")</f>
        <v>0</v>
      </c>
      <c r="BB72" s="313">
        <f t="shared" ref="BB72" si="1177">IF($N72="Out (znižuje náklady)",AH72,"0")</f>
        <v>87.5</v>
      </c>
      <c r="BC72" s="313">
        <f t="shared" ref="BC72" si="1178">IF($N72="Out (znižuje náklady)",AI72,"0")</f>
        <v>0</v>
      </c>
      <c r="BD72" s="313" t="str">
        <f t="shared" ref="BD72" si="1179">IF($N72="Out (znižuje náklady)",AJ72,"0")</f>
        <v>N</v>
      </c>
      <c r="BE72" s="313">
        <f t="shared" ref="BE72" si="1180">IF($N72="Out (znižuje náklady)",AK72,"0")</f>
        <v>0</v>
      </c>
      <c r="BF72" s="313">
        <f t="shared" ref="BF72" si="1181">IF($N72="Out (znižuje náklady)",AL72,"0")</f>
        <v>0</v>
      </c>
      <c r="BG72" s="313">
        <f t="shared" ref="BG72" si="1182">IF($N72="Out (znižuje náklady)",AM72,"0")</f>
        <v>0</v>
      </c>
      <c r="BH72" s="313">
        <f t="shared" ref="BH72" si="1183">IF($N72="Out (znižuje náklady)",AN72,"0")</f>
        <v>0</v>
      </c>
      <c r="BI72" s="324">
        <f t="shared" ref="BI72" si="1184">IF($N72="Out (znižuje náklady)",AO72,"0")</f>
        <v>0</v>
      </c>
      <c r="BJ72" s="314">
        <f>IF(F72=vstupy!$B$47,0,1)</f>
        <v>1</v>
      </c>
      <c r="BK72" s="315">
        <f t="shared" ref="BK72" si="1185">$BJ72*AP72</f>
        <v>0</v>
      </c>
      <c r="BL72" s="313">
        <f t="shared" ref="BL72" si="1186">$BJ72*AQ72</f>
        <v>0</v>
      </c>
      <c r="BM72" s="313">
        <f t="shared" ref="BM72" si="1187">$BJ72*AR72</f>
        <v>0</v>
      </c>
      <c r="BN72" s="313">
        <f t="shared" ref="BN72" si="1188">$BJ72*AS72</f>
        <v>0</v>
      </c>
      <c r="BO72" s="313">
        <f t="shared" ref="BO72" si="1189">$BJ72*AT72</f>
        <v>0</v>
      </c>
      <c r="BP72" s="313">
        <f t="shared" ref="BP72" si="1190">$BJ72*AU72</f>
        <v>0</v>
      </c>
      <c r="BQ72" s="313">
        <f t="shared" ref="BQ72" si="1191">$BJ72*AV72</f>
        <v>0</v>
      </c>
      <c r="BR72" s="313">
        <f t="shared" ref="BR72" si="1192">$BJ72*AW72</f>
        <v>0</v>
      </c>
      <c r="BS72" s="313">
        <f t="shared" ref="BS72" si="1193">$BJ72*AX72</f>
        <v>0</v>
      </c>
      <c r="BT72" s="310">
        <f t="shared" ref="BT72" si="1194">$BJ72*AY72</f>
        <v>0</v>
      </c>
      <c r="BU72" s="315" t="e">
        <f t="shared" ref="BU72" si="1195">$BJ72*AZ72</f>
        <v>#VALUE!</v>
      </c>
      <c r="BV72" s="313">
        <f t="shared" ref="BV72" si="1196">$BJ72*BA72</f>
        <v>0</v>
      </c>
      <c r="BW72" s="313">
        <f t="shared" ref="BW72" si="1197">$BJ72*BB72</f>
        <v>87.5</v>
      </c>
      <c r="BX72" s="313">
        <f t="shared" ref="BX72" si="1198">$BJ72*BC72</f>
        <v>0</v>
      </c>
      <c r="BY72" s="313" t="e">
        <f t="shared" ref="BY72" si="1199">$BJ72*BD72</f>
        <v>#VALUE!</v>
      </c>
      <c r="BZ72" s="313">
        <f t="shared" ref="BZ72" si="1200">$BJ72*BE72</f>
        <v>0</v>
      </c>
      <c r="CA72" s="313">
        <f t="shared" ref="CA72" si="1201">$BJ72*BF72</f>
        <v>0</v>
      </c>
      <c r="CB72" s="313">
        <f t="shared" ref="CB72" si="1202">$BJ72*BG72</f>
        <v>0</v>
      </c>
      <c r="CC72" s="313">
        <f t="shared" ref="CC72" si="1203">$BJ72*BH72</f>
        <v>0</v>
      </c>
      <c r="CD72" s="310">
        <f t="shared" ref="CD72" si="1204">$BJ72*BI72</f>
        <v>0</v>
      </c>
      <c r="CE72" s="316">
        <f>IF(N72="Nemení sa",1,0)</f>
        <v>0</v>
      </c>
      <c r="CF72" s="315">
        <f>AG72*$CE72</f>
        <v>0</v>
      </c>
      <c r="CG72" s="313">
        <f>AI72*$CE72</f>
        <v>0</v>
      </c>
      <c r="CH72" s="313">
        <f>AK72*$CE72</f>
        <v>0</v>
      </c>
      <c r="CI72" s="313">
        <f>AM72*$CE72</f>
        <v>0</v>
      </c>
      <c r="CJ72" s="310">
        <f>AO72*$CE72</f>
        <v>0</v>
      </c>
      <c r="CK72" s="317">
        <f t="shared" ref="CK72" si="1205">SUM(CF72:CJ74)</f>
        <v>0</v>
      </c>
      <c r="CL72" s="318">
        <f>IF(F72=vstupy!B$42,"1",0)</f>
        <v>0</v>
      </c>
      <c r="CM72" s="315">
        <f t="shared" ref="CM72:CV72" si="1206">IF($CL72="1",AP72,0)</f>
        <v>0</v>
      </c>
      <c r="CN72" s="313">
        <f t="shared" si="1206"/>
        <v>0</v>
      </c>
      <c r="CO72" s="313">
        <f t="shared" si="1206"/>
        <v>0</v>
      </c>
      <c r="CP72" s="313">
        <f t="shared" si="1206"/>
        <v>0</v>
      </c>
      <c r="CQ72" s="313">
        <f t="shared" si="1206"/>
        <v>0</v>
      </c>
      <c r="CR72" s="313">
        <f t="shared" si="1206"/>
        <v>0</v>
      </c>
      <c r="CS72" s="313">
        <f t="shared" si="1206"/>
        <v>0</v>
      </c>
      <c r="CT72" s="313">
        <f t="shared" si="1206"/>
        <v>0</v>
      </c>
      <c r="CU72" s="313">
        <f t="shared" si="1206"/>
        <v>0</v>
      </c>
      <c r="CV72" s="310">
        <f t="shared" si="1206"/>
        <v>0</v>
      </c>
      <c r="CW72" s="314">
        <f>CP72+CT72+CV72</f>
        <v>0</v>
      </c>
      <c r="CX72" s="314">
        <f t="shared" ref="CX72" si="1207">CN72+CR72</f>
        <v>0</v>
      </c>
      <c r="CY72" s="315">
        <f t="shared" ref="CY72:DH72" si="1208">IF($CL72="1",AZ72,0)</f>
        <v>0</v>
      </c>
      <c r="CZ72" s="313">
        <f t="shared" si="1208"/>
        <v>0</v>
      </c>
      <c r="DA72" s="313">
        <f t="shared" si="1208"/>
        <v>0</v>
      </c>
      <c r="DB72" s="313">
        <f t="shared" si="1208"/>
        <v>0</v>
      </c>
      <c r="DC72" s="313">
        <f t="shared" si="1208"/>
        <v>0</v>
      </c>
      <c r="DD72" s="313">
        <f t="shared" si="1208"/>
        <v>0</v>
      </c>
      <c r="DE72" s="313">
        <f t="shared" si="1208"/>
        <v>0</v>
      </c>
      <c r="DF72" s="313">
        <f t="shared" si="1208"/>
        <v>0</v>
      </c>
      <c r="DG72" s="313">
        <f t="shared" si="1208"/>
        <v>0</v>
      </c>
      <c r="DH72" s="310">
        <f t="shared" si="1208"/>
        <v>0</v>
      </c>
      <c r="DI72" s="321">
        <f>DB72+DF72+DH72</f>
        <v>0</v>
      </c>
      <c r="DJ72" s="321">
        <f t="shared" ref="DJ72" si="1209">CZ72+DD72</f>
        <v>0</v>
      </c>
      <c r="DK72" s="322">
        <f>IF(CE72=0,1,0)</f>
        <v>1</v>
      </c>
      <c r="DL72" s="322">
        <f>IFERROR(IF($AF72="N",AH72+AJ72+AL72+AN72,AF72+AH72+AJ72+AL72+AN72),0)*$DK72</f>
        <v>0</v>
      </c>
      <c r="DM72" s="322">
        <f>(AG72+AI72+AK72+AM72+AO72)*$DK72</f>
        <v>0</v>
      </c>
      <c r="DN72" s="322">
        <f>AS72+AW72+AY72-CW72</f>
        <v>0</v>
      </c>
      <c r="DO72" s="322">
        <f>BC72+BG72+BI72-DI72</f>
        <v>0</v>
      </c>
      <c r="DP72" s="322">
        <f>DN72+DO72</f>
        <v>0</v>
      </c>
      <c r="DQ72" s="323" t="str">
        <f>IF(OR(F72=vstupy!B$40,F72=vstupy!B$41,F72=vstupy!B$42,),"0","1")</f>
        <v>0</v>
      </c>
      <c r="DR72" s="315">
        <f>IF($DQ72="1",AQ72,"0")+CF72</f>
        <v>0</v>
      </c>
      <c r="DS72" s="313">
        <f>IF($DQ72="1",AS72,"0")+CG72</f>
        <v>0</v>
      </c>
      <c r="DT72" s="313">
        <f>IF($DQ72="1",AU72,"0")+CH72</f>
        <v>0</v>
      </c>
      <c r="DU72" s="313">
        <f>IF($DQ72="1",AW72,"0")+CI72</f>
        <v>0</v>
      </c>
      <c r="DV72" s="310">
        <f>IF($DQ72="1",AY72,"0")+CJ72</f>
        <v>0</v>
      </c>
      <c r="DW72" s="311">
        <f t="shared" ref="DW72" si="1210">SUM(DR72:DV74)</f>
        <v>0</v>
      </c>
      <c r="DX72" s="315" t="str">
        <f t="shared" ref="DX72" si="1211">IF($DQ72="1",BA72,"0")</f>
        <v>0</v>
      </c>
      <c r="DY72" s="313" t="str">
        <f t="shared" ref="DY72" si="1212">IF($DQ72="1",BC72,"0")</f>
        <v>0</v>
      </c>
      <c r="DZ72" s="313" t="str">
        <f t="shared" ref="DZ72" si="1213">IF($DQ72="1",BE72,"0")</f>
        <v>0</v>
      </c>
      <c r="EA72" s="313" t="str">
        <f>IF($DQ72="1",BG72,"0")</f>
        <v>0</v>
      </c>
      <c r="EB72" s="310" t="str">
        <f>IF($DQ72="1",BI72,"0")</f>
        <v>0</v>
      </c>
      <c r="EC72" s="311">
        <f t="shared" ref="EC72" si="1214">SUM(DX72:EB74)</f>
        <v>0</v>
      </c>
      <c r="ED72" s="312">
        <f>EC72+DW72</f>
        <v>0</v>
      </c>
    </row>
    <row r="73" spans="1:134" ht="12.6" customHeight="1" x14ac:dyDescent="0.2">
      <c r="B73" s="366"/>
      <c r="C73" s="363"/>
      <c r="D73" s="363"/>
      <c r="E73" s="363"/>
      <c r="F73" s="356"/>
      <c r="G73" s="362"/>
      <c r="H73" s="308"/>
      <c r="I73" s="308"/>
      <c r="J73" s="299"/>
      <c r="K73" s="356"/>
      <c r="L73" s="348"/>
      <c r="M73" s="354"/>
      <c r="N73" s="348"/>
      <c r="O73" s="348"/>
      <c r="P73" s="348"/>
      <c r="Q73" s="349"/>
      <c r="R73" s="350"/>
      <c r="S73" s="348"/>
      <c r="T73" s="351"/>
      <c r="U73" s="349"/>
      <c r="V73" s="350"/>
      <c r="W73" s="348"/>
      <c r="X73" s="283" t="s">
        <v>157</v>
      </c>
      <c r="Y73" s="284" t="s">
        <v>152</v>
      </c>
      <c r="Z73" s="285">
        <f>VLOOKUP($X73,vstupy!$B$18:$F$31,MATCH($Y73,vstupy!$B$17:$F$17,0),0)</f>
        <v>0</v>
      </c>
      <c r="AA73" s="286" t="s">
        <v>158</v>
      </c>
      <c r="AB73" s="285">
        <f>VLOOKUP($AA73,vstupy!$B$34:$C$36,2,FALSE)</f>
        <v>0</v>
      </c>
      <c r="AC73" s="285">
        <f t="shared" si="523"/>
        <v>0</v>
      </c>
      <c r="AD73" s="339"/>
      <c r="AE73" s="326"/>
      <c r="AF73" s="315"/>
      <c r="AG73" s="330"/>
      <c r="AH73" s="330"/>
      <c r="AI73" s="330"/>
      <c r="AJ73" s="330"/>
      <c r="AK73" s="330"/>
      <c r="AL73" s="330"/>
      <c r="AM73" s="335"/>
      <c r="AN73" s="330"/>
      <c r="AO73" s="336"/>
      <c r="AP73" s="315"/>
      <c r="AQ73" s="313"/>
      <c r="AR73" s="313"/>
      <c r="AS73" s="313"/>
      <c r="AT73" s="313"/>
      <c r="AU73" s="313"/>
      <c r="AV73" s="313"/>
      <c r="AW73" s="313"/>
      <c r="AX73" s="313"/>
      <c r="AY73" s="313"/>
      <c r="AZ73" s="313"/>
      <c r="BA73" s="313"/>
      <c r="BB73" s="313"/>
      <c r="BC73" s="313"/>
      <c r="BD73" s="313"/>
      <c r="BE73" s="313"/>
      <c r="BF73" s="313"/>
      <c r="BG73" s="313"/>
      <c r="BH73" s="313"/>
      <c r="BI73" s="324"/>
      <c r="BJ73" s="314"/>
      <c r="BK73" s="315"/>
      <c r="BL73" s="313"/>
      <c r="BM73" s="313"/>
      <c r="BN73" s="313"/>
      <c r="BO73" s="313"/>
      <c r="BP73" s="313"/>
      <c r="BQ73" s="313"/>
      <c r="BR73" s="313"/>
      <c r="BS73" s="313"/>
      <c r="BT73" s="310"/>
      <c r="BU73" s="315"/>
      <c r="BV73" s="313"/>
      <c r="BW73" s="313"/>
      <c r="BX73" s="313"/>
      <c r="BY73" s="313"/>
      <c r="BZ73" s="313"/>
      <c r="CA73" s="313"/>
      <c r="CB73" s="313"/>
      <c r="CC73" s="313"/>
      <c r="CD73" s="310"/>
      <c r="CE73" s="316"/>
      <c r="CF73" s="315"/>
      <c r="CG73" s="313"/>
      <c r="CH73" s="313"/>
      <c r="CI73" s="313"/>
      <c r="CJ73" s="310"/>
      <c r="CK73" s="317"/>
      <c r="CL73" s="319"/>
      <c r="CM73" s="315"/>
      <c r="CN73" s="313"/>
      <c r="CO73" s="313"/>
      <c r="CP73" s="313"/>
      <c r="CQ73" s="313"/>
      <c r="CR73" s="313"/>
      <c r="CS73" s="313"/>
      <c r="CT73" s="313"/>
      <c r="CU73" s="313"/>
      <c r="CV73" s="310"/>
      <c r="CW73" s="314"/>
      <c r="CX73" s="314"/>
      <c r="CY73" s="315"/>
      <c r="CZ73" s="313"/>
      <c r="DA73" s="313"/>
      <c r="DB73" s="313"/>
      <c r="DC73" s="313"/>
      <c r="DD73" s="313"/>
      <c r="DE73" s="313"/>
      <c r="DF73" s="313"/>
      <c r="DG73" s="313"/>
      <c r="DH73" s="310"/>
      <c r="DI73" s="321"/>
      <c r="DJ73" s="321"/>
      <c r="DK73" s="322"/>
      <c r="DL73" s="322"/>
      <c r="DM73" s="322"/>
      <c r="DN73" s="322"/>
      <c r="DO73" s="322"/>
      <c r="DP73" s="322"/>
      <c r="DQ73" s="323"/>
      <c r="DR73" s="315"/>
      <c r="DS73" s="313"/>
      <c r="DT73" s="313"/>
      <c r="DU73" s="313"/>
      <c r="DV73" s="310"/>
      <c r="DW73" s="311"/>
      <c r="DX73" s="315"/>
      <c r="DY73" s="313"/>
      <c r="DZ73" s="313"/>
      <c r="EA73" s="313"/>
      <c r="EB73" s="310"/>
      <c r="EC73" s="311"/>
      <c r="ED73" s="312"/>
    </row>
    <row r="74" spans="1:134" ht="12.6" customHeight="1" x14ac:dyDescent="0.2">
      <c r="B74" s="366"/>
      <c r="C74" s="363"/>
      <c r="D74" s="363"/>
      <c r="E74" s="363"/>
      <c r="F74" s="357"/>
      <c r="G74" s="362"/>
      <c r="H74" s="309"/>
      <c r="I74" s="309"/>
      <c r="J74" s="300"/>
      <c r="K74" s="357"/>
      <c r="L74" s="348"/>
      <c r="M74" s="354"/>
      <c r="N74" s="348"/>
      <c r="O74" s="348"/>
      <c r="P74" s="348"/>
      <c r="Q74" s="349"/>
      <c r="R74" s="350"/>
      <c r="S74" s="348"/>
      <c r="T74" s="351"/>
      <c r="U74" s="349"/>
      <c r="V74" s="350"/>
      <c r="W74" s="348"/>
      <c r="X74" s="283" t="s">
        <v>157</v>
      </c>
      <c r="Y74" s="284" t="s">
        <v>152</v>
      </c>
      <c r="Z74" s="285">
        <f>VLOOKUP($X74,vstupy!$B$18:$F$31,MATCH($Y74,vstupy!$B$17:$F$17,0),0)</f>
        <v>0</v>
      </c>
      <c r="AA74" s="286" t="s">
        <v>158</v>
      </c>
      <c r="AB74" s="285">
        <f>VLOOKUP($AA74,vstupy!$B$34:$C$36,2,FALSE)</f>
        <v>0</v>
      </c>
      <c r="AC74" s="285">
        <f t="shared" si="523"/>
        <v>0</v>
      </c>
      <c r="AD74" s="340"/>
      <c r="AE74" s="327"/>
      <c r="AF74" s="315"/>
      <c r="AG74" s="330"/>
      <c r="AH74" s="330"/>
      <c r="AI74" s="330"/>
      <c r="AJ74" s="330"/>
      <c r="AK74" s="330"/>
      <c r="AL74" s="330"/>
      <c r="AM74" s="333"/>
      <c r="AN74" s="330"/>
      <c r="AO74" s="336"/>
      <c r="AP74" s="315"/>
      <c r="AQ74" s="313"/>
      <c r="AR74" s="313"/>
      <c r="AS74" s="313"/>
      <c r="AT74" s="313"/>
      <c r="AU74" s="313"/>
      <c r="AV74" s="313"/>
      <c r="AW74" s="313"/>
      <c r="AX74" s="313"/>
      <c r="AY74" s="313"/>
      <c r="AZ74" s="313"/>
      <c r="BA74" s="313"/>
      <c r="BB74" s="313"/>
      <c r="BC74" s="313"/>
      <c r="BD74" s="313"/>
      <c r="BE74" s="313"/>
      <c r="BF74" s="313"/>
      <c r="BG74" s="313"/>
      <c r="BH74" s="313"/>
      <c r="BI74" s="324"/>
      <c r="BJ74" s="314"/>
      <c r="BK74" s="315"/>
      <c r="BL74" s="313"/>
      <c r="BM74" s="313"/>
      <c r="BN74" s="313"/>
      <c r="BO74" s="313"/>
      <c r="BP74" s="313"/>
      <c r="BQ74" s="313"/>
      <c r="BR74" s="313"/>
      <c r="BS74" s="313"/>
      <c r="BT74" s="310"/>
      <c r="BU74" s="315"/>
      <c r="BV74" s="313"/>
      <c r="BW74" s="313"/>
      <c r="BX74" s="313"/>
      <c r="BY74" s="313"/>
      <c r="BZ74" s="313"/>
      <c r="CA74" s="313"/>
      <c r="CB74" s="313"/>
      <c r="CC74" s="313"/>
      <c r="CD74" s="310"/>
      <c r="CE74" s="316"/>
      <c r="CF74" s="315"/>
      <c r="CG74" s="313"/>
      <c r="CH74" s="313"/>
      <c r="CI74" s="313"/>
      <c r="CJ74" s="310"/>
      <c r="CK74" s="317"/>
      <c r="CL74" s="320"/>
      <c r="CM74" s="315"/>
      <c r="CN74" s="313"/>
      <c r="CO74" s="313"/>
      <c r="CP74" s="313"/>
      <c r="CQ74" s="313"/>
      <c r="CR74" s="313"/>
      <c r="CS74" s="313"/>
      <c r="CT74" s="313"/>
      <c r="CU74" s="313"/>
      <c r="CV74" s="310"/>
      <c r="CW74" s="314"/>
      <c r="CX74" s="314"/>
      <c r="CY74" s="315"/>
      <c r="CZ74" s="313"/>
      <c r="DA74" s="313"/>
      <c r="DB74" s="313"/>
      <c r="DC74" s="313"/>
      <c r="DD74" s="313"/>
      <c r="DE74" s="313"/>
      <c r="DF74" s="313"/>
      <c r="DG74" s="313"/>
      <c r="DH74" s="310"/>
      <c r="DI74" s="321"/>
      <c r="DJ74" s="321"/>
      <c r="DK74" s="322"/>
      <c r="DL74" s="322"/>
      <c r="DM74" s="322"/>
      <c r="DN74" s="322"/>
      <c r="DO74" s="322"/>
      <c r="DP74" s="322"/>
      <c r="DQ74" s="323"/>
      <c r="DR74" s="315"/>
      <c r="DS74" s="313"/>
      <c r="DT74" s="313"/>
      <c r="DU74" s="313"/>
      <c r="DV74" s="310"/>
      <c r="DW74" s="311"/>
      <c r="DX74" s="315"/>
      <c r="DY74" s="313"/>
      <c r="DZ74" s="313"/>
      <c r="EA74" s="313"/>
      <c r="EB74" s="310"/>
      <c r="EC74" s="311"/>
      <c r="ED74" s="312"/>
    </row>
    <row r="75" spans="1:134" ht="12.6" customHeight="1" x14ac:dyDescent="0.2">
      <c r="B75" s="365">
        <f t="shared" ref="B75" si="1215">B72+1</f>
        <v>23</v>
      </c>
      <c r="C75" s="364" t="s">
        <v>344</v>
      </c>
      <c r="D75" s="364" t="s">
        <v>331</v>
      </c>
      <c r="E75" s="364" t="s">
        <v>336</v>
      </c>
      <c r="F75" s="358" t="s">
        <v>208</v>
      </c>
      <c r="G75" s="361">
        <v>46388</v>
      </c>
      <c r="H75" s="301" t="str">
        <f t="shared" ref="H75" si="1216">IF($F75="3e)  Skoršia transpozícia  - zavedenie transpozície pred termínom ktorý určuje smernica EÚ. "," ","")</f>
        <v/>
      </c>
      <c r="I75" s="301" t="str">
        <f t="shared" ref="I75" si="1217">IF($F75="3e)  Skoršia transpozícia  - zavedenie transpozície pred termínom ktorý určuje smernica EÚ. ",$H75,"NA")</f>
        <v>NA</v>
      </c>
      <c r="J75" s="304">
        <f>IF(I75&gt;12,1,I75/12)</f>
        <v>1</v>
      </c>
      <c r="K75" s="358" t="s">
        <v>475</v>
      </c>
      <c r="L75" s="344">
        <v>0</v>
      </c>
      <c r="M75" s="367">
        <f>IF(L75="N",0,L75)</f>
        <v>0</v>
      </c>
      <c r="N75" s="344" t="s">
        <v>213</v>
      </c>
      <c r="O75" s="344"/>
      <c r="P75" s="344">
        <v>175</v>
      </c>
      <c r="Q75" s="345" t="s">
        <v>185</v>
      </c>
      <c r="R75" s="346">
        <f>VLOOKUP(Q75,vstupy!$B$3:$C$15,2,FALSE)</f>
        <v>0.25</v>
      </c>
      <c r="S75" s="344"/>
      <c r="T75" s="347"/>
      <c r="U75" s="345" t="s">
        <v>36</v>
      </c>
      <c r="V75" s="346">
        <f>VLOOKUP(U75,vstupy!$B$3:$C$15,2,FALSE)</f>
        <v>0</v>
      </c>
      <c r="W75" s="344"/>
      <c r="X75" s="174" t="s">
        <v>157</v>
      </c>
      <c r="Y75" s="188" t="s">
        <v>152</v>
      </c>
      <c r="Z75" s="185">
        <f>VLOOKUP($X75,vstupy!$B$18:$F$31,MATCH($Y75,vstupy!$B$17:$F$17,0),0)</f>
        <v>0</v>
      </c>
      <c r="AA75" s="121" t="s">
        <v>158</v>
      </c>
      <c r="AB75" s="185">
        <f>VLOOKUP($AA75,vstupy!$B$34:$C$36,2,FALSE)</f>
        <v>0</v>
      </c>
      <c r="AC75" s="185">
        <f t="shared" si="523"/>
        <v>0</v>
      </c>
      <c r="AD75" s="341" t="s">
        <v>36</v>
      </c>
      <c r="AE75" s="325">
        <f>VLOOKUP(AD75,vstupy!$B$3:$C$15,2,FALSE)</f>
        <v>0</v>
      </c>
      <c r="AF75" s="328" t="str">
        <f>IFERROR(IF(M75=0,"N",O75/L75*J75),0)</f>
        <v>N</v>
      </c>
      <c r="AG75" s="333">
        <f>O75*J75</f>
        <v>0</v>
      </c>
      <c r="AH75" s="395">
        <f t="shared" ref="AH75" si="1218">P75*R75*J75</f>
        <v>43.75</v>
      </c>
      <c r="AI75" s="333">
        <f t="shared" ref="AI75" si="1219">IFERROR(AH75*M75,0)</f>
        <v>0</v>
      </c>
      <c r="AJ75" s="395" t="str">
        <f t="shared" si="181"/>
        <v>N</v>
      </c>
      <c r="AK75" s="333">
        <f t="shared" ref="AK75" si="1220">S75*J75</f>
        <v>0</v>
      </c>
      <c r="AL75" s="333">
        <f>T75*V75*J75</f>
        <v>0</v>
      </c>
      <c r="AM75" s="334">
        <f t="shared" ref="AM75" si="1221">IFERROR(AL75*M75,0)</f>
        <v>0</v>
      </c>
      <c r="AN75" s="333">
        <f t="shared" ref="AN75" si="1222">IF(W75&gt;0,IF(AE75&gt;0,($G$5/160)*(W75/60)*AE75*J75,0),IF(AE75&gt;0,($G$5/160)*((AC75+AC76+AC77)/60)*AE75*J75,0))</f>
        <v>0</v>
      </c>
      <c r="AO75" s="394">
        <f>IFERROR(AN75*M75,0)</f>
        <v>0</v>
      </c>
      <c r="AP75" s="315">
        <f t="shared" ref="AP75" si="1223">IF($N75="In (zvyšuje náklady)",AF75,0)</f>
        <v>0</v>
      </c>
      <c r="AQ75" s="313">
        <f t="shared" ref="AQ75" si="1224">IF($N75="In (zvyšuje náklady)",AG75,0)</f>
        <v>0</v>
      </c>
      <c r="AR75" s="313">
        <f t="shared" ref="AR75" si="1225">IF($N75="In (zvyšuje náklady)",AH75,0)</f>
        <v>0</v>
      </c>
      <c r="AS75" s="313">
        <f t="shared" ref="AS75" si="1226">IF($N75="In (zvyšuje náklady)",AI75,0)</f>
        <v>0</v>
      </c>
      <c r="AT75" s="313">
        <f t="shared" ref="AT75" si="1227">IF($N75="In (zvyšuje náklady)",AJ75,0)</f>
        <v>0</v>
      </c>
      <c r="AU75" s="313">
        <f t="shared" ref="AU75" si="1228">IF($N75="In (zvyšuje náklady)",AK75,0)</f>
        <v>0</v>
      </c>
      <c r="AV75" s="313">
        <f t="shared" ref="AV75" si="1229">IF($N75="In (zvyšuje náklady)",AL75,0)</f>
        <v>0</v>
      </c>
      <c r="AW75" s="313">
        <f t="shared" ref="AW75" si="1230">IF($N75="In (zvyšuje náklady)",AM75,0)</f>
        <v>0</v>
      </c>
      <c r="AX75" s="313">
        <f t="shared" ref="AX75" si="1231">IF($N75="In (zvyšuje náklady)",AN75,0)</f>
        <v>0</v>
      </c>
      <c r="AY75" s="313">
        <f t="shared" ref="AY75" si="1232">IF($N75="In (zvyšuje náklady)",AO75,0)</f>
        <v>0</v>
      </c>
      <c r="AZ75" s="313" t="str">
        <f t="shared" ref="AZ75" si="1233">IF($N75="Out (znižuje náklady)",AF75,"0")</f>
        <v>N</v>
      </c>
      <c r="BA75" s="313">
        <f t="shared" ref="BA75" si="1234">IF($N75="Out (znižuje náklady)",AG75,"0")</f>
        <v>0</v>
      </c>
      <c r="BB75" s="313">
        <f t="shared" ref="BB75" si="1235">IF($N75="Out (znižuje náklady)",AH75,"0")</f>
        <v>43.75</v>
      </c>
      <c r="BC75" s="313">
        <f t="shared" ref="BC75" si="1236">IF($N75="Out (znižuje náklady)",AI75,"0")</f>
        <v>0</v>
      </c>
      <c r="BD75" s="313" t="str">
        <f t="shared" ref="BD75" si="1237">IF($N75="Out (znižuje náklady)",AJ75,"0")</f>
        <v>N</v>
      </c>
      <c r="BE75" s="313">
        <f t="shared" ref="BE75" si="1238">IF($N75="Out (znižuje náklady)",AK75,"0")</f>
        <v>0</v>
      </c>
      <c r="BF75" s="313">
        <f t="shared" ref="BF75" si="1239">IF($N75="Out (znižuje náklady)",AL75,"0")</f>
        <v>0</v>
      </c>
      <c r="BG75" s="313">
        <f t="shared" ref="BG75" si="1240">IF($N75="Out (znižuje náklady)",AM75,"0")</f>
        <v>0</v>
      </c>
      <c r="BH75" s="313">
        <f t="shared" ref="BH75" si="1241">IF($N75="Out (znižuje náklady)",AN75,"0")</f>
        <v>0</v>
      </c>
      <c r="BI75" s="324">
        <f t="shared" ref="BI75" si="1242">IF($N75="Out (znižuje náklady)",AO75,"0")</f>
        <v>0</v>
      </c>
      <c r="BJ75" s="314">
        <f>IF(F75=vstupy!$B$47,0,1)</f>
        <v>1</v>
      </c>
      <c r="BK75" s="315">
        <f t="shared" ref="BK75" si="1243">$BJ75*AP75</f>
        <v>0</v>
      </c>
      <c r="BL75" s="313">
        <f t="shared" ref="BL75" si="1244">$BJ75*AQ75</f>
        <v>0</v>
      </c>
      <c r="BM75" s="313">
        <f t="shared" ref="BM75" si="1245">$BJ75*AR75</f>
        <v>0</v>
      </c>
      <c r="BN75" s="313">
        <f t="shared" ref="BN75" si="1246">$BJ75*AS75</f>
        <v>0</v>
      </c>
      <c r="BO75" s="313">
        <f t="shared" ref="BO75" si="1247">$BJ75*AT75</f>
        <v>0</v>
      </c>
      <c r="BP75" s="313">
        <f t="shared" ref="BP75" si="1248">$BJ75*AU75</f>
        <v>0</v>
      </c>
      <c r="BQ75" s="313">
        <f t="shared" ref="BQ75" si="1249">$BJ75*AV75</f>
        <v>0</v>
      </c>
      <c r="BR75" s="313">
        <f t="shared" ref="BR75" si="1250">$BJ75*AW75</f>
        <v>0</v>
      </c>
      <c r="BS75" s="313">
        <f t="shared" ref="BS75" si="1251">$BJ75*AX75</f>
        <v>0</v>
      </c>
      <c r="BT75" s="310">
        <f t="shared" ref="BT75" si="1252">$BJ75*AY75</f>
        <v>0</v>
      </c>
      <c r="BU75" s="315" t="e">
        <f t="shared" ref="BU75" si="1253">$BJ75*AZ75</f>
        <v>#VALUE!</v>
      </c>
      <c r="BV75" s="313">
        <f t="shared" ref="BV75" si="1254">$BJ75*BA75</f>
        <v>0</v>
      </c>
      <c r="BW75" s="313">
        <f t="shared" ref="BW75" si="1255">$BJ75*BB75</f>
        <v>43.75</v>
      </c>
      <c r="BX75" s="313">
        <f t="shared" ref="BX75" si="1256">$BJ75*BC75</f>
        <v>0</v>
      </c>
      <c r="BY75" s="313" t="e">
        <f t="shared" ref="BY75" si="1257">$BJ75*BD75</f>
        <v>#VALUE!</v>
      </c>
      <c r="BZ75" s="313">
        <f t="shared" ref="BZ75" si="1258">$BJ75*BE75</f>
        <v>0</v>
      </c>
      <c r="CA75" s="313">
        <f t="shared" ref="CA75" si="1259">$BJ75*BF75</f>
        <v>0</v>
      </c>
      <c r="CB75" s="313">
        <f t="shared" ref="CB75" si="1260">$BJ75*BG75</f>
        <v>0</v>
      </c>
      <c r="CC75" s="313">
        <f t="shared" ref="CC75" si="1261">$BJ75*BH75</f>
        <v>0</v>
      </c>
      <c r="CD75" s="310">
        <f t="shared" ref="CD75" si="1262">$BJ75*BI75</f>
        <v>0</v>
      </c>
      <c r="CE75" s="316">
        <f>IF(N75="Nemení sa",1,0)</f>
        <v>0</v>
      </c>
      <c r="CF75" s="315">
        <f>AG75*$CE75</f>
        <v>0</v>
      </c>
      <c r="CG75" s="313">
        <f>AI75*$CE75</f>
        <v>0</v>
      </c>
      <c r="CH75" s="313">
        <f>AK75*$CE75</f>
        <v>0</v>
      </c>
      <c r="CI75" s="313">
        <f>AM75*$CE75</f>
        <v>0</v>
      </c>
      <c r="CJ75" s="310">
        <f>AO75*$CE75</f>
        <v>0</v>
      </c>
      <c r="CK75" s="317">
        <f t="shared" ref="CK75" si="1263">SUM(CF75:CJ77)</f>
        <v>0</v>
      </c>
      <c r="CL75" s="318">
        <f>IF(F75=vstupy!B$42,"1",0)</f>
        <v>0</v>
      </c>
      <c r="CM75" s="315">
        <f t="shared" ref="CM75:CV75" si="1264">IF($CL75="1",AP75,0)</f>
        <v>0</v>
      </c>
      <c r="CN75" s="313">
        <f t="shared" si="1264"/>
        <v>0</v>
      </c>
      <c r="CO75" s="313">
        <f t="shared" si="1264"/>
        <v>0</v>
      </c>
      <c r="CP75" s="313">
        <f t="shared" si="1264"/>
        <v>0</v>
      </c>
      <c r="CQ75" s="313">
        <f t="shared" si="1264"/>
        <v>0</v>
      </c>
      <c r="CR75" s="313">
        <f t="shared" si="1264"/>
        <v>0</v>
      </c>
      <c r="CS75" s="313">
        <f t="shared" si="1264"/>
        <v>0</v>
      </c>
      <c r="CT75" s="313">
        <f t="shared" si="1264"/>
        <v>0</v>
      </c>
      <c r="CU75" s="313">
        <f t="shared" si="1264"/>
        <v>0</v>
      </c>
      <c r="CV75" s="310">
        <f t="shared" si="1264"/>
        <v>0</v>
      </c>
      <c r="CW75" s="314">
        <f>CP75+CT75+CV75</f>
        <v>0</v>
      </c>
      <c r="CX75" s="314">
        <f t="shared" ref="CX75" si="1265">CN75+CR75</f>
        <v>0</v>
      </c>
      <c r="CY75" s="315">
        <f t="shared" ref="CY75:DH75" si="1266">IF($CL75="1",AZ75,0)</f>
        <v>0</v>
      </c>
      <c r="CZ75" s="313">
        <f t="shared" si="1266"/>
        <v>0</v>
      </c>
      <c r="DA75" s="313">
        <f t="shared" si="1266"/>
        <v>0</v>
      </c>
      <c r="DB75" s="313">
        <f t="shared" si="1266"/>
        <v>0</v>
      </c>
      <c r="DC75" s="313">
        <f t="shared" si="1266"/>
        <v>0</v>
      </c>
      <c r="DD75" s="313">
        <f t="shared" si="1266"/>
        <v>0</v>
      </c>
      <c r="DE75" s="313">
        <f t="shared" si="1266"/>
        <v>0</v>
      </c>
      <c r="DF75" s="313">
        <f t="shared" si="1266"/>
        <v>0</v>
      </c>
      <c r="DG75" s="313">
        <f t="shared" si="1266"/>
        <v>0</v>
      </c>
      <c r="DH75" s="310">
        <f t="shared" si="1266"/>
        <v>0</v>
      </c>
      <c r="DI75" s="321">
        <f>DB75+DF75+DH75</f>
        <v>0</v>
      </c>
      <c r="DJ75" s="321">
        <f t="shared" ref="DJ75" si="1267">CZ75+DD75</f>
        <v>0</v>
      </c>
      <c r="DK75" s="322">
        <f>IF(CE75=0,1,0)</f>
        <v>1</v>
      </c>
      <c r="DL75" s="322">
        <f>IFERROR(IF($AF75="N",AH75+AJ75+AL75+AN75,AF75+AH75+AJ75+AL75+AN75),0)*$DK75</f>
        <v>0</v>
      </c>
      <c r="DM75" s="322">
        <f>(AG75+AI75+AK75+AM75+AO75)*$DK75</f>
        <v>0</v>
      </c>
      <c r="DN75" s="322">
        <f>AS75+AW75+AY75-CW75</f>
        <v>0</v>
      </c>
      <c r="DO75" s="322">
        <f>BC75+BG75+BI75-DI75</f>
        <v>0</v>
      </c>
      <c r="DP75" s="322">
        <f>DN75+DO75</f>
        <v>0</v>
      </c>
      <c r="DQ75" s="323" t="str">
        <f>IF(OR(F75=vstupy!B$40,F75=vstupy!B$41,F75=vstupy!B$42,),"0","1")</f>
        <v>0</v>
      </c>
      <c r="DR75" s="315">
        <f>IF($DQ75="1",AQ75,"0")+CF75</f>
        <v>0</v>
      </c>
      <c r="DS75" s="313">
        <f>IF($DQ75="1",AS75,"0")+CG75</f>
        <v>0</v>
      </c>
      <c r="DT75" s="313">
        <f>IF($DQ75="1",AU75,"0")+CH75</f>
        <v>0</v>
      </c>
      <c r="DU75" s="313">
        <f>IF($DQ75="1",AW75,"0")+CI75</f>
        <v>0</v>
      </c>
      <c r="DV75" s="310">
        <f>IF($DQ75="1",AY75,"0")+CJ75</f>
        <v>0</v>
      </c>
      <c r="DW75" s="311">
        <f t="shared" ref="DW75" si="1268">SUM(DR75:DV77)</f>
        <v>0</v>
      </c>
      <c r="DX75" s="315" t="str">
        <f t="shared" ref="DX75" si="1269">IF($DQ75="1",BA75,"0")</f>
        <v>0</v>
      </c>
      <c r="DY75" s="313" t="str">
        <f t="shared" ref="DY75" si="1270">IF($DQ75="1",BC75,"0")</f>
        <v>0</v>
      </c>
      <c r="DZ75" s="313" t="str">
        <f t="shared" ref="DZ75" si="1271">IF($DQ75="1",BE75,"0")</f>
        <v>0</v>
      </c>
      <c r="EA75" s="313" t="str">
        <f>IF($DQ75="1",BG75,"0")</f>
        <v>0</v>
      </c>
      <c r="EB75" s="310" t="str">
        <f>IF($DQ75="1",BI75,"0")</f>
        <v>0</v>
      </c>
      <c r="EC75" s="311">
        <f t="shared" ref="EC75" si="1272">SUM(DX75:EB77)</f>
        <v>0</v>
      </c>
      <c r="ED75" s="312">
        <f>EC75+DW75</f>
        <v>0</v>
      </c>
    </row>
    <row r="76" spans="1:134" ht="12.6" customHeight="1" x14ac:dyDescent="0.2">
      <c r="B76" s="365"/>
      <c r="C76" s="364"/>
      <c r="D76" s="364"/>
      <c r="E76" s="364"/>
      <c r="F76" s="359"/>
      <c r="G76" s="361"/>
      <c r="H76" s="302"/>
      <c r="I76" s="302"/>
      <c r="J76" s="305"/>
      <c r="K76" s="359"/>
      <c r="L76" s="344"/>
      <c r="M76" s="367"/>
      <c r="N76" s="344"/>
      <c r="O76" s="344"/>
      <c r="P76" s="344"/>
      <c r="Q76" s="345"/>
      <c r="R76" s="346"/>
      <c r="S76" s="344"/>
      <c r="T76" s="347"/>
      <c r="U76" s="345"/>
      <c r="V76" s="346"/>
      <c r="W76" s="344"/>
      <c r="X76" s="174" t="s">
        <v>157</v>
      </c>
      <c r="Y76" s="188" t="s">
        <v>152</v>
      </c>
      <c r="Z76" s="185">
        <f>VLOOKUP($X76,vstupy!$B$18:$F$31,MATCH($Y76,vstupy!$B$17:$F$17,0),0)</f>
        <v>0</v>
      </c>
      <c r="AA76" s="121" t="s">
        <v>158</v>
      </c>
      <c r="AB76" s="185">
        <f>VLOOKUP($AA76,vstupy!$B$34:$C$36,2,FALSE)</f>
        <v>0</v>
      </c>
      <c r="AC76" s="185">
        <f t="shared" si="523"/>
        <v>0</v>
      </c>
      <c r="AD76" s="342"/>
      <c r="AE76" s="326"/>
      <c r="AF76" s="315"/>
      <c r="AG76" s="330"/>
      <c r="AH76" s="330"/>
      <c r="AI76" s="330"/>
      <c r="AJ76" s="330"/>
      <c r="AK76" s="330"/>
      <c r="AL76" s="330"/>
      <c r="AM76" s="335"/>
      <c r="AN76" s="330"/>
      <c r="AO76" s="336"/>
      <c r="AP76" s="315"/>
      <c r="AQ76" s="313"/>
      <c r="AR76" s="313"/>
      <c r="AS76" s="313"/>
      <c r="AT76" s="313"/>
      <c r="AU76" s="313"/>
      <c r="AV76" s="313"/>
      <c r="AW76" s="313"/>
      <c r="AX76" s="313"/>
      <c r="AY76" s="313"/>
      <c r="AZ76" s="313"/>
      <c r="BA76" s="313"/>
      <c r="BB76" s="313"/>
      <c r="BC76" s="313"/>
      <c r="BD76" s="313"/>
      <c r="BE76" s="313"/>
      <c r="BF76" s="313"/>
      <c r="BG76" s="313"/>
      <c r="BH76" s="313"/>
      <c r="BI76" s="324"/>
      <c r="BJ76" s="314"/>
      <c r="BK76" s="315"/>
      <c r="BL76" s="313"/>
      <c r="BM76" s="313"/>
      <c r="BN76" s="313"/>
      <c r="BO76" s="313"/>
      <c r="BP76" s="313"/>
      <c r="BQ76" s="313"/>
      <c r="BR76" s="313"/>
      <c r="BS76" s="313"/>
      <c r="BT76" s="310"/>
      <c r="BU76" s="315"/>
      <c r="BV76" s="313"/>
      <c r="BW76" s="313"/>
      <c r="BX76" s="313"/>
      <c r="BY76" s="313"/>
      <c r="BZ76" s="313"/>
      <c r="CA76" s="313"/>
      <c r="CB76" s="313"/>
      <c r="CC76" s="313"/>
      <c r="CD76" s="310"/>
      <c r="CE76" s="316"/>
      <c r="CF76" s="315"/>
      <c r="CG76" s="313"/>
      <c r="CH76" s="313"/>
      <c r="CI76" s="313"/>
      <c r="CJ76" s="310"/>
      <c r="CK76" s="317"/>
      <c r="CL76" s="319"/>
      <c r="CM76" s="315"/>
      <c r="CN76" s="313"/>
      <c r="CO76" s="313"/>
      <c r="CP76" s="313"/>
      <c r="CQ76" s="313"/>
      <c r="CR76" s="313"/>
      <c r="CS76" s="313"/>
      <c r="CT76" s="313"/>
      <c r="CU76" s="313"/>
      <c r="CV76" s="310"/>
      <c r="CW76" s="314"/>
      <c r="CX76" s="314"/>
      <c r="CY76" s="315"/>
      <c r="CZ76" s="313"/>
      <c r="DA76" s="313"/>
      <c r="DB76" s="313"/>
      <c r="DC76" s="313"/>
      <c r="DD76" s="313"/>
      <c r="DE76" s="313"/>
      <c r="DF76" s="313"/>
      <c r="DG76" s="313"/>
      <c r="DH76" s="310"/>
      <c r="DI76" s="321"/>
      <c r="DJ76" s="321"/>
      <c r="DK76" s="322"/>
      <c r="DL76" s="322"/>
      <c r="DM76" s="322"/>
      <c r="DN76" s="322"/>
      <c r="DO76" s="322"/>
      <c r="DP76" s="322"/>
      <c r="DQ76" s="323"/>
      <c r="DR76" s="315"/>
      <c r="DS76" s="313"/>
      <c r="DT76" s="313"/>
      <c r="DU76" s="313"/>
      <c r="DV76" s="310"/>
      <c r="DW76" s="311"/>
      <c r="DX76" s="315"/>
      <c r="DY76" s="313"/>
      <c r="DZ76" s="313"/>
      <c r="EA76" s="313"/>
      <c r="EB76" s="310"/>
      <c r="EC76" s="311"/>
      <c r="ED76" s="312"/>
    </row>
    <row r="77" spans="1:134" ht="12.6" customHeight="1" x14ac:dyDescent="0.2">
      <c r="B77" s="365"/>
      <c r="C77" s="364"/>
      <c r="D77" s="364"/>
      <c r="E77" s="364"/>
      <c r="F77" s="360"/>
      <c r="G77" s="361"/>
      <c r="H77" s="303"/>
      <c r="I77" s="303"/>
      <c r="J77" s="306"/>
      <c r="K77" s="360"/>
      <c r="L77" s="344"/>
      <c r="M77" s="367"/>
      <c r="N77" s="344"/>
      <c r="O77" s="344"/>
      <c r="P77" s="344"/>
      <c r="Q77" s="345"/>
      <c r="R77" s="346"/>
      <c r="S77" s="344"/>
      <c r="T77" s="347"/>
      <c r="U77" s="345"/>
      <c r="V77" s="346"/>
      <c r="W77" s="344"/>
      <c r="X77" s="174" t="s">
        <v>157</v>
      </c>
      <c r="Y77" s="188" t="s">
        <v>152</v>
      </c>
      <c r="Z77" s="185">
        <f>VLOOKUP($X77,vstupy!$B$18:$F$31,MATCH($Y77,vstupy!$B$17:$F$17,0),0)</f>
        <v>0</v>
      </c>
      <c r="AA77" s="121" t="s">
        <v>158</v>
      </c>
      <c r="AB77" s="185">
        <f>VLOOKUP($AA77,vstupy!$B$34:$C$36,2,FALSE)</f>
        <v>0</v>
      </c>
      <c r="AC77" s="185">
        <f t="shared" ref="AC77:AC140" si="1273">Z77+AB77</f>
        <v>0</v>
      </c>
      <c r="AD77" s="343"/>
      <c r="AE77" s="327"/>
      <c r="AF77" s="315"/>
      <c r="AG77" s="330"/>
      <c r="AH77" s="330"/>
      <c r="AI77" s="330"/>
      <c r="AJ77" s="330"/>
      <c r="AK77" s="330"/>
      <c r="AL77" s="330"/>
      <c r="AM77" s="333"/>
      <c r="AN77" s="330"/>
      <c r="AO77" s="336"/>
      <c r="AP77" s="315"/>
      <c r="AQ77" s="313"/>
      <c r="AR77" s="313"/>
      <c r="AS77" s="313"/>
      <c r="AT77" s="313"/>
      <c r="AU77" s="313"/>
      <c r="AV77" s="313"/>
      <c r="AW77" s="313"/>
      <c r="AX77" s="313"/>
      <c r="AY77" s="313"/>
      <c r="AZ77" s="313"/>
      <c r="BA77" s="313"/>
      <c r="BB77" s="313"/>
      <c r="BC77" s="313"/>
      <c r="BD77" s="313"/>
      <c r="BE77" s="313"/>
      <c r="BF77" s="313"/>
      <c r="BG77" s="313"/>
      <c r="BH77" s="313"/>
      <c r="BI77" s="324"/>
      <c r="BJ77" s="314"/>
      <c r="BK77" s="315"/>
      <c r="BL77" s="313"/>
      <c r="BM77" s="313"/>
      <c r="BN77" s="313"/>
      <c r="BO77" s="313"/>
      <c r="BP77" s="313"/>
      <c r="BQ77" s="313"/>
      <c r="BR77" s="313"/>
      <c r="BS77" s="313"/>
      <c r="BT77" s="310"/>
      <c r="BU77" s="315"/>
      <c r="BV77" s="313"/>
      <c r="BW77" s="313"/>
      <c r="BX77" s="313"/>
      <c r="BY77" s="313"/>
      <c r="BZ77" s="313"/>
      <c r="CA77" s="313"/>
      <c r="CB77" s="313"/>
      <c r="CC77" s="313"/>
      <c r="CD77" s="310"/>
      <c r="CE77" s="316"/>
      <c r="CF77" s="315"/>
      <c r="CG77" s="313"/>
      <c r="CH77" s="313"/>
      <c r="CI77" s="313"/>
      <c r="CJ77" s="310"/>
      <c r="CK77" s="317"/>
      <c r="CL77" s="320"/>
      <c r="CM77" s="315"/>
      <c r="CN77" s="313"/>
      <c r="CO77" s="313"/>
      <c r="CP77" s="313"/>
      <c r="CQ77" s="313"/>
      <c r="CR77" s="313"/>
      <c r="CS77" s="313"/>
      <c r="CT77" s="313"/>
      <c r="CU77" s="313"/>
      <c r="CV77" s="310"/>
      <c r="CW77" s="314"/>
      <c r="CX77" s="314"/>
      <c r="CY77" s="315"/>
      <c r="CZ77" s="313"/>
      <c r="DA77" s="313"/>
      <c r="DB77" s="313"/>
      <c r="DC77" s="313"/>
      <c r="DD77" s="313"/>
      <c r="DE77" s="313"/>
      <c r="DF77" s="313"/>
      <c r="DG77" s="313"/>
      <c r="DH77" s="310"/>
      <c r="DI77" s="321"/>
      <c r="DJ77" s="321"/>
      <c r="DK77" s="322"/>
      <c r="DL77" s="322"/>
      <c r="DM77" s="322"/>
      <c r="DN77" s="322"/>
      <c r="DO77" s="322"/>
      <c r="DP77" s="322"/>
      <c r="DQ77" s="323"/>
      <c r="DR77" s="315"/>
      <c r="DS77" s="313"/>
      <c r="DT77" s="313"/>
      <c r="DU77" s="313"/>
      <c r="DV77" s="310"/>
      <c r="DW77" s="311"/>
      <c r="DX77" s="315"/>
      <c r="DY77" s="313"/>
      <c r="DZ77" s="313"/>
      <c r="EA77" s="313"/>
      <c r="EB77" s="310"/>
      <c r="EC77" s="311"/>
      <c r="ED77" s="312"/>
    </row>
    <row r="78" spans="1:134" ht="12.6" customHeight="1" x14ac:dyDescent="0.2">
      <c r="B78" s="366">
        <f t="shared" ref="B78" si="1274">B75+1</f>
        <v>24</v>
      </c>
      <c r="C78" s="363" t="s">
        <v>345</v>
      </c>
      <c r="D78" s="363" t="s">
        <v>331</v>
      </c>
      <c r="E78" s="363" t="s">
        <v>336</v>
      </c>
      <c r="F78" s="355" t="s">
        <v>208</v>
      </c>
      <c r="G78" s="362">
        <v>46388</v>
      </c>
      <c r="H78" s="307" t="str">
        <f t="shared" ref="H78" si="1275">IF($F78="3e)  Skoršia transpozícia  - zavedenie transpozície pred termínom ktorý určuje smernica EÚ. "," ","")</f>
        <v/>
      </c>
      <c r="I78" s="307" t="str">
        <f t="shared" ref="I78" si="1276">IF($F78="3e)  Skoršia transpozícia  - zavedenie transpozície pred termínom ktorý určuje smernica EÚ. ",$H78,"NA")</f>
        <v>NA</v>
      </c>
      <c r="J78" s="298">
        <f>IF(I78&gt;12,1,I78/12)</f>
        <v>1</v>
      </c>
      <c r="K78" s="355" t="s">
        <v>475</v>
      </c>
      <c r="L78" s="348">
        <v>0</v>
      </c>
      <c r="M78" s="354">
        <f>IF(L78="N",0,L78)</f>
        <v>0</v>
      </c>
      <c r="N78" s="348" t="s">
        <v>213</v>
      </c>
      <c r="O78" s="348"/>
      <c r="P78" s="348">
        <v>175</v>
      </c>
      <c r="Q78" s="349" t="s">
        <v>185</v>
      </c>
      <c r="R78" s="350">
        <f>VLOOKUP(Q78,vstupy!$B$3:$C$15,2,FALSE)</f>
        <v>0.25</v>
      </c>
      <c r="S78" s="348"/>
      <c r="T78" s="351"/>
      <c r="U78" s="349" t="s">
        <v>36</v>
      </c>
      <c r="V78" s="350">
        <f>VLOOKUP(U78,vstupy!$B$3:$C$15,2,FALSE)</f>
        <v>0</v>
      </c>
      <c r="W78" s="348"/>
      <c r="X78" s="283" t="s">
        <v>157</v>
      </c>
      <c r="Y78" s="284" t="s">
        <v>152</v>
      </c>
      <c r="Z78" s="285">
        <f>VLOOKUP($X78,vstupy!$B$18:$F$31,MATCH($Y78,vstupy!$B$17:$F$17,0),0)</f>
        <v>0</v>
      </c>
      <c r="AA78" s="286" t="s">
        <v>158</v>
      </c>
      <c r="AB78" s="285">
        <f>VLOOKUP($AA78,vstupy!$B$34:$C$36,2,FALSE)</f>
        <v>0</v>
      </c>
      <c r="AC78" s="285">
        <f t="shared" si="1273"/>
        <v>0</v>
      </c>
      <c r="AD78" s="338" t="s">
        <v>36</v>
      </c>
      <c r="AE78" s="325">
        <f>VLOOKUP(AD78,vstupy!$B$3:$C$15,2,FALSE)</f>
        <v>0</v>
      </c>
      <c r="AF78" s="328" t="str">
        <f>IFERROR(IF(M78=0,"N",O78/L78*J78),0)</f>
        <v>N</v>
      </c>
      <c r="AG78" s="333">
        <f>O78*J78</f>
        <v>0</v>
      </c>
      <c r="AH78" s="395">
        <f t="shared" ref="AH78" si="1277">P78*R78*J78</f>
        <v>43.75</v>
      </c>
      <c r="AI78" s="333">
        <f t="shared" ref="AI78" si="1278">IFERROR(AH78*M78,0)</f>
        <v>0</v>
      </c>
      <c r="AJ78" s="395" t="str">
        <f t="shared" si="181"/>
        <v>N</v>
      </c>
      <c r="AK78" s="333">
        <f t="shared" ref="AK78" si="1279">S78*J78</f>
        <v>0</v>
      </c>
      <c r="AL78" s="333">
        <f>T78*V78*J78</f>
        <v>0</v>
      </c>
      <c r="AM78" s="334">
        <f t="shared" ref="AM78" si="1280">IFERROR(AL78*M78,0)</f>
        <v>0</v>
      </c>
      <c r="AN78" s="333">
        <f t="shared" ref="AN78" si="1281">IF(W78&gt;0,IF(AE78&gt;0,($G$5/160)*(W78/60)*AE78*J78,0),IF(AE78&gt;0,($G$5/160)*((AC78+AC79+AC80)/60)*AE78*J78,0))</f>
        <v>0</v>
      </c>
      <c r="AO78" s="394">
        <f>IFERROR(AN78*M78,0)</f>
        <v>0</v>
      </c>
      <c r="AP78" s="315">
        <f t="shared" ref="AP78" si="1282">IF($N78="In (zvyšuje náklady)",AF78,0)</f>
        <v>0</v>
      </c>
      <c r="AQ78" s="313">
        <f t="shared" ref="AQ78" si="1283">IF($N78="In (zvyšuje náklady)",AG78,0)</f>
        <v>0</v>
      </c>
      <c r="AR78" s="313">
        <f t="shared" ref="AR78" si="1284">IF($N78="In (zvyšuje náklady)",AH78,0)</f>
        <v>0</v>
      </c>
      <c r="AS78" s="313">
        <f t="shared" ref="AS78" si="1285">IF($N78="In (zvyšuje náklady)",AI78,0)</f>
        <v>0</v>
      </c>
      <c r="AT78" s="313">
        <f t="shared" ref="AT78" si="1286">IF($N78="In (zvyšuje náklady)",AJ78,0)</f>
        <v>0</v>
      </c>
      <c r="AU78" s="313">
        <f t="shared" ref="AU78" si="1287">IF($N78="In (zvyšuje náklady)",AK78,0)</f>
        <v>0</v>
      </c>
      <c r="AV78" s="313">
        <f t="shared" ref="AV78" si="1288">IF($N78="In (zvyšuje náklady)",AL78,0)</f>
        <v>0</v>
      </c>
      <c r="AW78" s="313">
        <f t="shared" ref="AW78" si="1289">IF($N78="In (zvyšuje náklady)",AM78,0)</f>
        <v>0</v>
      </c>
      <c r="AX78" s="313">
        <f t="shared" ref="AX78" si="1290">IF($N78="In (zvyšuje náklady)",AN78,0)</f>
        <v>0</v>
      </c>
      <c r="AY78" s="313">
        <f t="shared" ref="AY78" si="1291">IF($N78="In (zvyšuje náklady)",AO78,0)</f>
        <v>0</v>
      </c>
      <c r="AZ78" s="313" t="str">
        <f t="shared" ref="AZ78" si="1292">IF($N78="Out (znižuje náklady)",AF78,"0")</f>
        <v>N</v>
      </c>
      <c r="BA78" s="313">
        <f t="shared" ref="BA78" si="1293">IF($N78="Out (znižuje náklady)",AG78,"0")</f>
        <v>0</v>
      </c>
      <c r="BB78" s="313">
        <f t="shared" ref="BB78" si="1294">IF($N78="Out (znižuje náklady)",AH78,"0")</f>
        <v>43.75</v>
      </c>
      <c r="BC78" s="313">
        <f t="shared" ref="BC78" si="1295">IF($N78="Out (znižuje náklady)",AI78,"0")</f>
        <v>0</v>
      </c>
      <c r="BD78" s="313" t="str">
        <f t="shared" ref="BD78" si="1296">IF($N78="Out (znižuje náklady)",AJ78,"0")</f>
        <v>N</v>
      </c>
      <c r="BE78" s="313">
        <f t="shared" ref="BE78" si="1297">IF($N78="Out (znižuje náklady)",AK78,"0")</f>
        <v>0</v>
      </c>
      <c r="BF78" s="313">
        <f t="shared" ref="BF78" si="1298">IF($N78="Out (znižuje náklady)",AL78,"0")</f>
        <v>0</v>
      </c>
      <c r="BG78" s="313">
        <f t="shared" ref="BG78" si="1299">IF($N78="Out (znižuje náklady)",AM78,"0")</f>
        <v>0</v>
      </c>
      <c r="BH78" s="313">
        <f t="shared" ref="BH78" si="1300">IF($N78="Out (znižuje náklady)",AN78,"0")</f>
        <v>0</v>
      </c>
      <c r="BI78" s="324">
        <f t="shared" ref="BI78" si="1301">IF($N78="Out (znižuje náklady)",AO78,"0")</f>
        <v>0</v>
      </c>
      <c r="BJ78" s="314">
        <f>IF(F78=vstupy!$B$47,0,1)</f>
        <v>1</v>
      </c>
      <c r="BK78" s="315">
        <f t="shared" ref="BK78" si="1302">$BJ78*AP78</f>
        <v>0</v>
      </c>
      <c r="BL78" s="313">
        <f t="shared" ref="BL78" si="1303">$BJ78*AQ78</f>
        <v>0</v>
      </c>
      <c r="BM78" s="313">
        <f t="shared" ref="BM78" si="1304">$BJ78*AR78</f>
        <v>0</v>
      </c>
      <c r="BN78" s="313">
        <f t="shared" ref="BN78" si="1305">$BJ78*AS78</f>
        <v>0</v>
      </c>
      <c r="BO78" s="313">
        <f t="shared" ref="BO78" si="1306">$BJ78*AT78</f>
        <v>0</v>
      </c>
      <c r="BP78" s="313">
        <f t="shared" ref="BP78" si="1307">$BJ78*AU78</f>
        <v>0</v>
      </c>
      <c r="BQ78" s="313">
        <f t="shared" ref="BQ78" si="1308">$BJ78*AV78</f>
        <v>0</v>
      </c>
      <c r="BR78" s="313">
        <f t="shared" ref="BR78" si="1309">$BJ78*AW78</f>
        <v>0</v>
      </c>
      <c r="BS78" s="313">
        <f t="shared" ref="BS78" si="1310">$BJ78*AX78</f>
        <v>0</v>
      </c>
      <c r="BT78" s="310">
        <f t="shared" ref="BT78" si="1311">$BJ78*AY78</f>
        <v>0</v>
      </c>
      <c r="BU78" s="315" t="e">
        <f t="shared" ref="BU78" si="1312">$BJ78*AZ78</f>
        <v>#VALUE!</v>
      </c>
      <c r="BV78" s="313">
        <f t="shared" ref="BV78" si="1313">$BJ78*BA78</f>
        <v>0</v>
      </c>
      <c r="BW78" s="313">
        <f t="shared" ref="BW78" si="1314">$BJ78*BB78</f>
        <v>43.75</v>
      </c>
      <c r="BX78" s="313">
        <f t="shared" ref="BX78" si="1315">$BJ78*BC78</f>
        <v>0</v>
      </c>
      <c r="BY78" s="313" t="e">
        <f t="shared" ref="BY78" si="1316">$BJ78*BD78</f>
        <v>#VALUE!</v>
      </c>
      <c r="BZ78" s="313">
        <f t="shared" ref="BZ78" si="1317">$BJ78*BE78</f>
        <v>0</v>
      </c>
      <c r="CA78" s="313">
        <f t="shared" ref="CA78" si="1318">$BJ78*BF78</f>
        <v>0</v>
      </c>
      <c r="CB78" s="313">
        <f t="shared" ref="CB78" si="1319">$BJ78*BG78</f>
        <v>0</v>
      </c>
      <c r="CC78" s="313">
        <f t="shared" ref="CC78" si="1320">$BJ78*BH78</f>
        <v>0</v>
      </c>
      <c r="CD78" s="310">
        <f t="shared" ref="CD78" si="1321">$BJ78*BI78</f>
        <v>0</v>
      </c>
      <c r="CE78" s="316">
        <f>IF(N78="Nemení sa",1,0)</f>
        <v>0</v>
      </c>
      <c r="CF78" s="315">
        <f>AG78*$CE78</f>
        <v>0</v>
      </c>
      <c r="CG78" s="313">
        <f>AI78*$CE78</f>
        <v>0</v>
      </c>
      <c r="CH78" s="313">
        <f>AK78*$CE78</f>
        <v>0</v>
      </c>
      <c r="CI78" s="313">
        <f>AM78*$CE78</f>
        <v>0</v>
      </c>
      <c r="CJ78" s="310">
        <f>AO78*$CE78</f>
        <v>0</v>
      </c>
      <c r="CK78" s="317">
        <f t="shared" ref="CK78" si="1322">SUM(CF78:CJ80)</f>
        <v>0</v>
      </c>
      <c r="CL78" s="318">
        <f>IF(F78=vstupy!B$42,"1",0)</f>
        <v>0</v>
      </c>
      <c r="CM78" s="315">
        <f t="shared" ref="CM78:CV78" si="1323">IF($CL78="1",AP78,0)</f>
        <v>0</v>
      </c>
      <c r="CN78" s="313">
        <f t="shared" si="1323"/>
        <v>0</v>
      </c>
      <c r="CO78" s="313">
        <f t="shared" si="1323"/>
        <v>0</v>
      </c>
      <c r="CP78" s="313">
        <f t="shared" si="1323"/>
        <v>0</v>
      </c>
      <c r="CQ78" s="313">
        <f t="shared" si="1323"/>
        <v>0</v>
      </c>
      <c r="CR78" s="313">
        <f t="shared" si="1323"/>
        <v>0</v>
      </c>
      <c r="CS78" s="313">
        <f t="shared" si="1323"/>
        <v>0</v>
      </c>
      <c r="CT78" s="313">
        <f t="shared" si="1323"/>
        <v>0</v>
      </c>
      <c r="CU78" s="313">
        <f t="shared" si="1323"/>
        <v>0</v>
      </c>
      <c r="CV78" s="310">
        <f t="shared" si="1323"/>
        <v>0</v>
      </c>
      <c r="CW78" s="314">
        <f>CP78+CT78+CV78</f>
        <v>0</v>
      </c>
      <c r="CX78" s="314">
        <f t="shared" ref="CX78" si="1324">CN78+CR78</f>
        <v>0</v>
      </c>
      <c r="CY78" s="315">
        <f t="shared" ref="CY78:DH78" si="1325">IF($CL78="1",AZ78,0)</f>
        <v>0</v>
      </c>
      <c r="CZ78" s="313">
        <f t="shared" si="1325"/>
        <v>0</v>
      </c>
      <c r="DA78" s="313">
        <f t="shared" si="1325"/>
        <v>0</v>
      </c>
      <c r="DB78" s="313">
        <f t="shared" si="1325"/>
        <v>0</v>
      </c>
      <c r="DC78" s="313">
        <f t="shared" si="1325"/>
        <v>0</v>
      </c>
      <c r="DD78" s="313">
        <f t="shared" si="1325"/>
        <v>0</v>
      </c>
      <c r="DE78" s="313">
        <f t="shared" si="1325"/>
        <v>0</v>
      </c>
      <c r="DF78" s="313">
        <f t="shared" si="1325"/>
        <v>0</v>
      </c>
      <c r="DG78" s="313">
        <f t="shared" si="1325"/>
        <v>0</v>
      </c>
      <c r="DH78" s="310">
        <f t="shared" si="1325"/>
        <v>0</v>
      </c>
      <c r="DI78" s="321">
        <f>DB78+DF78+DH78</f>
        <v>0</v>
      </c>
      <c r="DJ78" s="321">
        <f t="shared" ref="DJ78" si="1326">CZ78+DD78</f>
        <v>0</v>
      </c>
      <c r="DK78" s="322">
        <f>IF(CE78=0,1,0)</f>
        <v>1</v>
      </c>
      <c r="DL78" s="322">
        <f>IFERROR(IF($AF78="N",AH78+AJ78+AL78+AN78,AF78+AH78+AJ78+AL78+AN78),0)*$DK78</f>
        <v>0</v>
      </c>
      <c r="DM78" s="322">
        <f>(AG78+AI78+AK78+AM78+AO78)*$DK78</f>
        <v>0</v>
      </c>
      <c r="DN78" s="322">
        <f>AS78+AW78+AY78-CW78</f>
        <v>0</v>
      </c>
      <c r="DO78" s="322">
        <f>BC78+BG78+BI78-DI78</f>
        <v>0</v>
      </c>
      <c r="DP78" s="322">
        <f>DN78+DO78</f>
        <v>0</v>
      </c>
      <c r="DQ78" s="323" t="str">
        <f>IF(OR(F78=vstupy!B$40,F78=vstupy!B$41,F78=vstupy!B$42,),"0","1")</f>
        <v>0</v>
      </c>
      <c r="DR78" s="315">
        <f>IF($DQ78="1",AQ78,"0")+CF78</f>
        <v>0</v>
      </c>
      <c r="DS78" s="313">
        <f>IF($DQ78="1",AS78,"0")+CG78</f>
        <v>0</v>
      </c>
      <c r="DT78" s="313">
        <f>IF($DQ78="1",AU78,"0")+CH78</f>
        <v>0</v>
      </c>
      <c r="DU78" s="313">
        <f>IF($DQ78="1",AW78,"0")+CI78</f>
        <v>0</v>
      </c>
      <c r="DV78" s="310">
        <f>IF($DQ78="1",AY78,"0")+CJ78</f>
        <v>0</v>
      </c>
      <c r="DW78" s="311">
        <f t="shared" ref="DW78" si="1327">SUM(DR78:DV80)</f>
        <v>0</v>
      </c>
      <c r="DX78" s="315" t="str">
        <f t="shared" ref="DX78" si="1328">IF($DQ78="1",BA78,"0")</f>
        <v>0</v>
      </c>
      <c r="DY78" s="313" t="str">
        <f t="shared" ref="DY78" si="1329">IF($DQ78="1",BC78,"0")</f>
        <v>0</v>
      </c>
      <c r="DZ78" s="313" t="str">
        <f t="shared" ref="DZ78" si="1330">IF($DQ78="1",BE78,"0")</f>
        <v>0</v>
      </c>
      <c r="EA78" s="313" t="str">
        <f>IF($DQ78="1",BG78,"0")</f>
        <v>0</v>
      </c>
      <c r="EB78" s="310" t="str">
        <f>IF($DQ78="1",BI78,"0")</f>
        <v>0</v>
      </c>
      <c r="EC78" s="311">
        <f t="shared" ref="EC78" si="1331">SUM(DX78:EB80)</f>
        <v>0</v>
      </c>
      <c r="ED78" s="312">
        <f>EC78+DW78</f>
        <v>0</v>
      </c>
    </row>
    <row r="79" spans="1:134" ht="12.6" customHeight="1" x14ac:dyDescent="0.2">
      <c r="B79" s="366"/>
      <c r="C79" s="363"/>
      <c r="D79" s="363"/>
      <c r="E79" s="363"/>
      <c r="F79" s="356"/>
      <c r="G79" s="362"/>
      <c r="H79" s="308"/>
      <c r="I79" s="308"/>
      <c r="J79" s="299"/>
      <c r="K79" s="356"/>
      <c r="L79" s="348"/>
      <c r="M79" s="354"/>
      <c r="N79" s="348"/>
      <c r="O79" s="348"/>
      <c r="P79" s="348"/>
      <c r="Q79" s="349"/>
      <c r="R79" s="350"/>
      <c r="S79" s="348"/>
      <c r="T79" s="351"/>
      <c r="U79" s="349"/>
      <c r="V79" s="350"/>
      <c r="W79" s="348"/>
      <c r="X79" s="283" t="s">
        <v>157</v>
      </c>
      <c r="Y79" s="284" t="s">
        <v>152</v>
      </c>
      <c r="Z79" s="285">
        <f>VLOOKUP($X79,vstupy!$B$18:$F$31,MATCH($Y79,vstupy!$B$17:$F$17,0),0)</f>
        <v>0</v>
      </c>
      <c r="AA79" s="286" t="s">
        <v>158</v>
      </c>
      <c r="AB79" s="285">
        <f>VLOOKUP($AA79,vstupy!$B$34:$C$36,2,FALSE)</f>
        <v>0</v>
      </c>
      <c r="AC79" s="285">
        <f t="shared" si="1273"/>
        <v>0</v>
      </c>
      <c r="AD79" s="339"/>
      <c r="AE79" s="326"/>
      <c r="AF79" s="315"/>
      <c r="AG79" s="330"/>
      <c r="AH79" s="330"/>
      <c r="AI79" s="330"/>
      <c r="AJ79" s="330"/>
      <c r="AK79" s="330"/>
      <c r="AL79" s="330"/>
      <c r="AM79" s="335"/>
      <c r="AN79" s="330"/>
      <c r="AO79" s="336"/>
      <c r="AP79" s="315"/>
      <c r="AQ79" s="313"/>
      <c r="AR79" s="313"/>
      <c r="AS79" s="313"/>
      <c r="AT79" s="313"/>
      <c r="AU79" s="313"/>
      <c r="AV79" s="313"/>
      <c r="AW79" s="313"/>
      <c r="AX79" s="313"/>
      <c r="AY79" s="313"/>
      <c r="AZ79" s="313"/>
      <c r="BA79" s="313"/>
      <c r="BB79" s="313"/>
      <c r="BC79" s="313"/>
      <c r="BD79" s="313"/>
      <c r="BE79" s="313"/>
      <c r="BF79" s="313"/>
      <c r="BG79" s="313"/>
      <c r="BH79" s="313"/>
      <c r="BI79" s="324"/>
      <c r="BJ79" s="314"/>
      <c r="BK79" s="315"/>
      <c r="BL79" s="313"/>
      <c r="BM79" s="313"/>
      <c r="BN79" s="313"/>
      <c r="BO79" s="313"/>
      <c r="BP79" s="313"/>
      <c r="BQ79" s="313"/>
      <c r="BR79" s="313"/>
      <c r="BS79" s="313"/>
      <c r="BT79" s="310"/>
      <c r="BU79" s="315"/>
      <c r="BV79" s="313"/>
      <c r="BW79" s="313"/>
      <c r="BX79" s="313"/>
      <c r="BY79" s="313"/>
      <c r="BZ79" s="313"/>
      <c r="CA79" s="313"/>
      <c r="CB79" s="313"/>
      <c r="CC79" s="313"/>
      <c r="CD79" s="310"/>
      <c r="CE79" s="316"/>
      <c r="CF79" s="315"/>
      <c r="CG79" s="313"/>
      <c r="CH79" s="313"/>
      <c r="CI79" s="313"/>
      <c r="CJ79" s="310"/>
      <c r="CK79" s="317"/>
      <c r="CL79" s="319"/>
      <c r="CM79" s="315"/>
      <c r="CN79" s="313"/>
      <c r="CO79" s="313"/>
      <c r="CP79" s="313"/>
      <c r="CQ79" s="313"/>
      <c r="CR79" s="313"/>
      <c r="CS79" s="313"/>
      <c r="CT79" s="313"/>
      <c r="CU79" s="313"/>
      <c r="CV79" s="310"/>
      <c r="CW79" s="314"/>
      <c r="CX79" s="314"/>
      <c r="CY79" s="315"/>
      <c r="CZ79" s="313"/>
      <c r="DA79" s="313"/>
      <c r="DB79" s="313"/>
      <c r="DC79" s="313"/>
      <c r="DD79" s="313"/>
      <c r="DE79" s="313"/>
      <c r="DF79" s="313"/>
      <c r="DG79" s="313"/>
      <c r="DH79" s="310"/>
      <c r="DI79" s="321"/>
      <c r="DJ79" s="321"/>
      <c r="DK79" s="322"/>
      <c r="DL79" s="322"/>
      <c r="DM79" s="322"/>
      <c r="DN79" s="322"/>
      <c r="DO79" s="322"/>
      <c r="DP79" s="322"/>
      <c r="DQ79" s="323"/>
      <c r="DR79" s="315"/>
      <c r="DS79" s="313"/>
      <c r="DT79" s="313"/>
      <c r="DU79" s="313"/>
      <c r="DV79" s="310"/>
      <c r="DW79" s="311"/>
      <c r="DX79" s="315"/>
      <c r="DY79" s="313"/>
      <c r="DZ79" s="313"/>
      <c r="EA79" s="313"/>
      <c r="EB79" s="310"/>
      <c r="EC79" s="311"/>
      <c r="ED79" s="312"/>
    </row>
    <row r="80" spans="1:134" ht="12.6" customHeight="1" x14ac:dyDescent="0.2">
      <c r="B80" s="366"/>
      <c r="C80" s="363"/>
      <c r="D80" s="363"/>
      <c r="E80" s="363"/>
      <c r="F80" s="357"/>
      <c r="G80" s="362"/>
      <c r="H80" s="309"/>
      <c r="I80" s="309"/>
      <c r="J80" s="300"/>
      <c r="K80" s="357"/>
      <c r="L80" s="348"/>
      <c r="M80" s="354"/>
      <c r="N80" s="348"/>
      <c r="O80" s="348"/>
      <c r="P80" s="348"/>
      <c r="Q80" s="349"/>
      <c r="R80" s="350"/>
      <c r="S80" s="348"/>
      <c r="T80" s="351"/>
      <c r="U80" s="349"/>
      <c r="V80" s="350"/>
      <c r="W80" s="348"/>
      <c r="X80" s="283" t="s">
        <v>157</v>
      </c>
      <c r="Y80" s="284" t="s">
        <v>152</v>
      </c>
      <c r="Z80" s="285">
        <f>VLOOKUP($X80,vstupy!$B$18:$F$31,MATCH($Y80,vstupy!$B$17:$F$17,0),0)</f>
        <v>0</v>
      </c>
      <c r="AA80" s="286" t="s">
        <v>158</v>
      </c>
      <c r="AB80" s="285">
        <f>VLOOKUP($AA80,vstupy!$B$34:$C$36,2,FALSE)</f>
        <v>0</v>
      </c>
      <c r="AC80" s="285">
        <f t="shared" si="1273"/>
        <v>0</v>
      </c>
      <c r="AD80" s="340"/>
      <c r="AE80" s="327"/>
      <c r="AF80" s="315"/>
      <c r="AG80" s="330"/>
      <c r="AH80" s="330"/>
      <c r="AI80" s="330"/>
      <c r="AJ80" s="330"/>
      <c r="AK80" s="330"/>
      <c r="AL80" s="330"/>
      <c r="AM80" s="333"/>
      <c r="AN80" s="330"/>
      <c r="AO80" s="336"/>
      <c r="AP80" s="315"/>
      <c r="AQ80" s="313"/>
      <c r="AR80" s="313"/>
      <c r="AS80" s="313"/>
      <c r="AT80" s="313"/>
      <c r="AU80" s="313"/>
      <c r="AV80" s="313"/>
      <c r="AW80" s="313"/>
      <c r="AX80" s="313"/>
      <c r="AY80" s="313"/>
      <c r="AZ80" s="313"/>
      <c r="BA80" s="313"/>
      <c r="BB80" s="313"/>
      <c r="BC80" s="313"/>
      <c r="BD80" s="313"/>
      <c r="BE80" s="313"/>
      <c r="BF80" s="313"/>
      <c r="BG80" s="313"/>
      <c r="BH80" s="313"/>
      <c r="BI80" s="324"/>
      <c r="BJ80" s="314"/>
      <c r="BK80" s="315"/>
      <c r="BL80" s="313"/>
      <c r="BM80" s="313"/>
      <c r="BN80" s="313"/>
      <c r="BO80" s="313"/>
      <c r="BP80" s="313"/>
      <c r="BQ80" s="313"/>
      <c r="BR80" s="313"/>
      <c r="BS80" s="313"/>
      <c r="BT80" s="310"/>
      <c r="BU80" s="315"/>
      <c r="BV80" s="313"/>
      <c r="BW80" s="313"/>
      <c r="BX80" s="313"/>
      <c r="BY80" s="313"/>
      <c r="BZ80" s="313"/>
      <c r="CA80" s="313"/>
      <c r="CB80" s="313"/>
      <c r="CC80" s="313"/>
      <c r="CD80" s="310"/>
      <c r="CE80" s="316"/>
      <c r="CF80" s="315"/>
      <c r="CG80" s="313"/>
      <c r="CH80" s="313"/>
      <c r="CI80" s="313"/>
      <c r="CJ80" s="310"/>
      <c r="CK80" s="317"/>
      <c r="CL80" s="320"/>
      <c r="CM80" s="315"/>
      <c r="CN80" s="313"/>
      <c r="CO80" s="313"/>
      <c r="CP80" s="313"/>
      <c r="CQ80" s="313"/>
      <c r="CR80" s="313"/>
      <c r="CS80" s="313"/>
      <c r="CT80" s="313"/>
      <c r="CU80" s="313"/>
      <c r="CV80" s="310"/>
      <c r="CW80" s="314"/>
      <c r="CX80" s="314"/>
      <c r="CY80" s="315"/>
      <c r="CZ80" s="313"/>
      <c r="DA80" s="313"/>
      <c r="DB80" s="313"/>
      <c r="DC80" s="313"/>
      <c r="DD80" s="313"/>
      <c r="DE80" s="313"/>
      <c r="DF80" s="313"/>
      <c r="DG80" s="313"/>
      <c r="DH80" s="310"/>
      <c r="DI80" s="321"/>
      <c r="DJ80" s="321"/>
      <c r="DK80" s="322"/>
      <c r="DL80" s="322"/>
      <c r="DM80" s="322"/>
      <c r="DN80" s="322"/>
      <c r="DO80" s="322"/>
      <c r="DP80" s="322"/>
      <c r="DQ80" s="323"/>
      <c r="DR80" s="315"/>
      <c r="DS80" s="313"/>
      <c r="DT80" s="313"/>
      <c r="DU80" s="313"/>
      <c r="DV80" s="310"/>
      <c r="DW80" s="311"/>
      <c r="DX80" s="315"/>
      <c r="DY80" s="313"/>
      <c r="DZ80" s="313"/>
      <c r="EA80" s="313"/>
      <c r="EB80" s="310"/>
      <c r="EC80" s="311"/>
      <c r="ED80" s="312"/>
    </row>
    <row r="81" spans="2:134" ht="12.6" customHeight="1" x14ac:dyDescent="0.2">
      <c r="B81" s="365">
        <f t="shared" ref="B81" si="1332">B78+1</f>
        <v>25</v>
      </c>
      <c r="C81" s="364" t="s">
        <v>346</v>
      </c>
      <c r="D81" s="364" t="s">
        <v>331</v>
      </c>
      <c r="E81" s="364" t="s">
        <v>335</v>
      </c>
      <c r="F81" s="358" t="s">
        <v>208</v>
      </c>
      <c r="G81" s="361">
        <v>46388</v>
      </c>
      <c r="H81" s="301" t="str">
        <f t="shared" ref="H81" si="1333">IF($F81="3e)  Skoršia transpozícia  - zavedenie transpozície pred termínom ktorý určuje smernica EÚ. "," ","")</f>
        <v/>
      </c>
      <c r="I81" s="301" t="str">
        <f t="shared" ref="I81" si="1334">IF($F81="3e)  Skoršia transpozícia  - zavedenie transpozície pred termínom ktorý určuje smernica EÚ. ",$H81,"NA")</f>
        <v>NA</v>
      </c>
      <c r="J81" s="304">
        <f>IF(I81&gt;12,1,I81/12)</f>
        <v>1</v>
      </c>
      <c r="K81" s="358" t="s">
        <v>476</v>
      </c>
      <c r="L81" s="344">
        <v>1</v>
      </c>
      <c r="M81" s="367">
        <f>IF(L81="N",0,L81)</f>
        <v>1</v>
      </c>
      <c r="N81" s="344" t="s">
        <v>213</v>
      </c>
      <c r="O81" s="344"/>
      <c r="P81" s="344">
        <v>100</v>
      </c>
      <c r="Q81" s="345" t="s">
        <v>185</v>
      </c>
      <c r="R81" s="346">
        <f>VLOOKUP(Q81,vstupy!$B$3:$C$15,2,FALSE)</f>
        <v>0.25</v>
      </c>
      <c r="S81" s="344"/>
      <c r="T81" s="347"/>
      <c r="U81" s="345" t="s">
        <v>36</v>
      </c>
      <c r="V81" s="346">
        <f>VLOOKUP(U81,vstupy!$B$3:$C$15,2,FALSE)</f>
        <v>0</v>
      </c>
      <c r="W81" s="344"/>
      <c r="X81" s="174" t="s">
        <v>157</v>
      </c>
      <c r="Y81" s="188" t="s">
        <v>152</v>
      </c>
      <c r="Z81" s="185">
        <f>VLOOKUP($X81,vstupy!$B$18:$F$31,MATCH($Y81,vstupy!$B$17:$F$17,0),0)</f>
        <v>0</v>
      </c>
      <c r="AA81" s="121" t="s">
        <v>158</v>
      </c>
      <c r="AB81" s="185">
        <f>VLOOKUP($AA81,vstupy!$B$34:$C$36,2,FALSE)</f>
        <v>0</v>
      </c>
      <c r="AC81" s="185">
        <f t="shared" si="1273"/>
        <v>0</v>
      </c>
      <c r="AD81" s="341" t="s">
        <v>36</v>
      </c>
      <c r="AE81" s="325">
        <f>VLOOKUP(AD81,vstupy!$B$3:$C$15,2,FALSE)</f>
        <v>0</v>
      </c>
      <c r="AF81" s="328">
        <f>IFERROR(IF(M81=0,"N",O81/L81*J81),0)</f>
        <v>0</v>
      </c>
      <c r="AG81" s="333">
        <f>O81*J81</f>
        <v>0</v>
      </c>
      <c r="AH81" s="395">
        <f t="shared" ref="AH81" si="1335">P81*R81*J81</f>
        <v>25</v>
      </c>
      <c r="AI81" s="333">
        <f t="shared" ref="AI81" si="1336">IFERROR(AH81*M81,0)</f>
        <v>25</v>
      </c>
      <c r="AJ81" s="395">
        <f t="shared" si="181"/>
        <v>0</v>
      </c>
      <c r="AK81" s="333">
        <f t="shared" ref="AK81" si="1337">S81*J81</f>
        <v>0</v>
      </c>
      <c r="AL81" s="333">
        <f>T81*V81*J81</f>
        <v>0</v>
      </c>
      <c r="AM81" s="334">
        <f t="shared" ref="AM81" si="1338">IFERROR(AL81*M81,0)</f>
        <v>0</v>
      </c>
      <c r="AN81" s="333">
        <f t="shared" ref="AN81" si="1339">IF(W81&gt;0,IF(AE81&gt;0,($G$5/160)*(W81/60)*AE81*J81,0),IF(AE81&gt;0,($G$5/160)*((AC81+AC82+AC83)/60)*AE81*J81,0))</f>
        <v>0</v>
      </c>
      <c r="AO81" s="394">
        <f>IFERROR(AN81*M81,0)</f>
        <v>0</v>
      </c>
      <c r="AP81" s="315">
        <f t="shared" ref="AP81" si="1340">IF($N81="In (zvyšuje náklady)",AF81,0)</f>
        <v>0</v>
      </c>
      <c r="AQ81" s="313">
        <f t="shared" ref="AQ81" si="1341">IF($N81="In (zvyšuje náklady)",AG81,0)</f>
        <v>0</v>
      </c>
      <c r="AR81" s="313">
        <f t="shared" ref="AR81" si="1342">IF($N81="In (zvyšuje náklady)",AH81,0)</f>
        <v>0</v>
      </c>
      <c r="AS81" s="313">
        <f t="shared" ref="AS81" si="1343">IF($N81="In (zvyšuje náklady)",AI81,0)</f>
        <v>0</v>
      </c>
      <c r="AT81" s="313">
        <f t="shared" ref="AT81" si="1344">IF($N81="In (zvyšuje náklady)",AJ81,0)</f>
        <v>0</v>
      </c>
      <c r="AU81" s="313">
        <f t="shared" ref="AU81" si="1345">IF($N81="In (zvyšuje náklady)",AK81,0)</f>
        <v>0</v>
      </c>
      <c r="AV81" s="313">
        <f t="shared" ref="AV81" si="1346">IF($N81="In (zvyšuje náklady)",AL81,0)</f>
        <v>0</v>
      </c>
      <c r="AW81" s="313">
        <f t="shared" ref="AW81" si="1347">IF($N81="In (zvyšuje náklady)",AM81,0)</f>
        <v>0</v>
      </c>
      <c r="AX81" s="313">
        <f t="shared" ref="AX81" si="1348">IF($N81="In (zvyšuje náklady)",AN81,0)</f>
        <v>0</v>
      </c>
      <c r="AY81" s="313">
        <f t="shared" ref="AY81" si="1349">IF($N81="In (zvyšuje náklady)",AO81,0)</f>
        <v>0</v>
      </c>
      <c r="AZ81" s="313">
        <f t="shared" ref="AZ81" si="1350">IF($N81="Out (znižuje náklady)",AF81,"0")</f>
        <v>0</v>
      </c>
      <c r="BA81" s="313">
        <f t="shared" ref="BA81" si="1351">IF($N81="Out (znižuje náklady)",AG81,"0")</f>
        <v>0</v>
      </c>
      <c r="BB81" s="313">
        <f t="shared" ref="BB81" si="1352">IF($N81="Out (znižuje náklady)",AH81,"0")</f>
        <v>25</v>
      </c>
      <c r="BC81" s="313">
        <f t="shared" ref="BC81" si="1353">IF($N81="Out (znižuje náklady)",AI81,"0")</f>
        <v>25</v>
      </c>
      <c r="BD81" s="313">
        <f t="shared" ref="BD81" si="1354">IF($N81="Out (znižuje náklady)",AJ81,"0")</f>
        <v>0</v>
      </c>
      <c r="BE81" s="313">
        <f t="shared" ref="BE81" si="1355">IF($N81="Out (znižuje náklady)",AK81,"0")</f>
        <v>0</v>
      </c>
      <c r="BF81" s="313">
        <f t="shared" ref="BF81" si="1356">IF($N81="Out (znižuje náklady)",AL81,"0")</f>
        <v>0</v>
      </c>
      <c r="BG81" s="313">
        <f t="shared" ref="BG81" si="1357">IF($N81="Out (znižuje náklady)",AM81,"0")</f>
        <v>0</v>
      </c>
      <c r="BH81" s="313">
        <f t="shared" ref="BH81" si="1358">IF($N81="Out (znižuje náklady)",AN81,"0")</f>
        <v>0</v>
      </c>
      <c r="BI81" s="324">
        <f t="shared" ref="BI81" si="1359">IF($N81="Out (znižuje náklady)",AO81,"0")</f>
        <v>0</v>
      </c>
      <c r="BJ81" s="314">
        <f>IF(F81=vstupy!$B$47,0,1)</f>
        <v>1</v>
      </c>
      <c r="BK81" s="315">
        <f t="shared" ref="BK81" si="1360">$BJ81*AP81</f>
        <v>0</v>
      </c>
      <c r="BL81" s="313">
        <f t="shared" ref="BL81" si="1361">$BJ81*AQ81</f>
        <v>0</v>
      </c>
      <c r="BM81" s="313">
        <f t="shared" ref="BM81" si="1362">$BJ81*AR81</f>
        <v>0</v>
      </c>
      <c r="BN81" s="313">
        <f t="shared" ref="BN81" si="1363">$BJ81*AS81</f>
        <v>0</v>
      </c>
      <c r="BO81" s="313">
        <f t="shared" ref="BO81" si="1364">$BJ81*AT81</f>
        <v>0</v>
      </c>
      <c r="BP81" s="313">
        <f t="shared" ref="BP81" si="1365">$BJ81*AU81</f>
        <v>0</v>
      </c>
      <c r="BQ81" s="313">
        <f t="shared" ref="BQ81" si="1366">$BJ81*AV81</f>
        <v>0</v>
      </c>
      <c r="BR81" s="313">
        <f t="shared" ref="BR81" si="1367">$BJ81*AW81</f>
        <v>0</v>
      </c>
      <c r="BS81" s="313">
        <f t="shared" ref="BS81" si="1368">$BJ81*AX81</f>
        <v>0</v>
      </c>
      <c r="BT81" s="310">
        <f t="shared" ref="BT81" si="1369">$BJ81*AY81</f>
        <v>0</v>
      </c>
      <c r="BU81" s="315">
        <f t="shared" ref="BU81" si="1370">$BJ81*AZ81</f>
        <v>0</v>
      </c>
      <c r="BV81" s="313">
        <f t="shared" ref="BV81" si="1371">$BJ81*BA81</f>
        <v>0</v>
      </c>
      <c r="BW81" s="313">
        <f t="shared" ref="BW81" si="1372">$BJ81*BB81</f>
        <v>25</v>
      </c>
      <c r="BX81" s="313">
        <f t="shared" ref="BX81" si="1373">$BJ81*BC81</f>
        <v>25</v>
      </c>
      <c r="BY81" s="313">
        <f t="shared" ref="BY81" si="1374">$BJ81*BD81</f>
        <v>0</v>
      </c>
      <c r="BZ81" s="313">
        <f t="shared" ref="BZ81" si="1375">$BJ81*BE81</f>
        <v>0</v>
      </c>
      <c r="CA81" s="313">
        <f t="shared" ref="CA81" si="1376">$BJ81*BF81</f>
        <v>0</v>
      </c>
      <c r="CB81" s="313">
        <f t="shared" ref="CB81" si="1377">$BJ81*BG81</f>
        <v>0</v>
      </c>
      <c r="CC81" s="313">
        <f t="shared" ref="CC81" si="1378">$BJ81*BH81</f>
        <v>0</v>
      </c>
      <c r="CD81" s="310">
        <f t="shared" ref="CD81" si="1379">$BJ81*BI81</f>
        <v>0</v>
      </c>
      <c r="CE81" s="316">
        <f>IF(N81="Nemení sa",1,0)</f>
        <v>0</v>
      </c>
      <c r="CF81" s="315">
        <f>AG81*$CE81</f>
        <v>0</v>
      </c>
      <c r="CG81" s="313">
        <f>AI81*$CE81</f>
        <v>0</v>
      </c>
      <c r="CH81" s="313">
        <f>AK81*$CE81</f>
        <v>0</v>
      </c>
      <c r="CI81" s="313">
        <f>AM81*$CE81</f>
        <v>0</v>
      </c>
      <c r="CJ81" s="310">
        <f>AO81*$CE81</f>
        <v>0</v>
      </c>
      <c r="CK81" s="317">
        <f t="shared" ref="CK81" si="1380">SUM(CF81:CJ83)</f>
        <v>0</v>
      </c>
      <c r="CL81" s="318">
        <f>IF(F81=vstupy!B$42,"1",0)</f>
        <v>0</v>
      </c>
      <c r="CM81" s="315">
        <f t="shared" ref="CM81:CV81" si="1381">IF($CL81="1",AP81,0)</f>
        <v>0</v>
      </c>
      <c r="CN81" s="313">
        <f t="shared" si="1381"/>
        <v>0</v>
      </c>
      <c r="CO81" s="313">
        <f t="shared" si="1381"/>
        <v>0</v>
      </c>
      <c r="CP81" s="313">
        <f t="shared" si="1381"/>
        <v>0</v>
      </c>
      <c r="CQ81" s="313">
        <f t="shared" si="1381"/>
        <v>0</v>
      </c>
      <c r="CR81" s="313">
        <f t="shared" si="1381"/>
        <v>0</v>
      </c>
      <c r="CS81" s="313">
        <f t="shared" si="1381"/>
        <v>0</v>
      </c>
      <c r="CT81" s="313">
        <f t="shared" si="1381"/>
        <v>0</v>
      </c>
      <c r="CU81" s="313">
        <f t="shared" si="1381"/>
        <v>0</v>
      </c>
      <c r="CV81" s="310">
        <f t="shared" si="1381"/>
        <v>0</v>
      </c>
      <c r="CW81" s="314">
        <f>CP81+CT81+CV81</f>
        <v>0</v>
      </c>
      <c r="CX81" s="314">
        <f t="shared" ref="CX81" si="1382">CN81+CR81</f>
        <v>0</v>
      </c>
      <c r="CY81" s="315">
        <f t="shared" ref="CY81:DH81" si="1383">IF($CL81="1",AZ81,0)</f>
        <v>0</v>
      </c>
      <c r="CZ81" s="313">
        <f t="shared" si="1383"/>
        <v>0</v>
      </c>
      <c r="DA81" s="313">
        <f t="shared" si="1383"/>
        <v>0</v>
      </c>
      <c r="DB81" s="313">
        <f t="shared" si="1383"/>
        <v>0</v>
      </c>
      <c r="DC81" s="313">
        <f t="shared" si="1383"/>
        <v>0</v>
      </c>
      <c r="DD81" s="313">
        <f t="shared" si="1383"/>
        <v>0</v>
      </c>
      <c r="DE81" s="313">
        <f t="shared" si="1383"/>
        <v>0</v>
      </c>
      <c r="DF81" s="313">
        <f t="shared" si="1383"/>
        <v>0</v>
      </c>
      <c r="DG81" s="313">
        <f t="shared" si="1383"/>
        <v>0</v>
      </c>
      <c r="DH81" s="310">
        <f t="shared" si="1383"/>
        <v>0</v>
      </c>
      <c r="DI81" s="321">
        <f>DB81+DF81+DH81</f>
        <v>0</v>
      </c>
      <c r="DJ81" s="321">
        <f t="shared" ref="DJ81" si="1384">CZ81+DD81</f>
        <v>0</v>
      </c>
      <c r="DK81" s="322">
        <f>IF(CE81=0,1,0)</f>
        <v>1</v>
      </c>
      <c r="DL81" s="322">
        <f>IFERROR(IF($AF81="N",AH81+AJ81+AL81+AN81,AF81+AH81+AJ81+AL81+AN81),0)*$DK81</f>
        <v>25</v>
      </c>
      <c r="DM81" s="322">
        <f>(AG81+AI81+AK81+AM81+AO81)*$DK81</f>
        <v>25</v>
      </c>
      <c r="DN81" s="322">
        <f>AS81+AW81+AY81-CW81</f>
        <v>0</v>
      </c>
      <c r="DO81" s="322">
        <f>BC81+BG81+BI81-DI81</f>
        <v>25</v>
      </c>
      <c r="DP81" s="322">
        <f>DN81+DO81</f>
        <v>25</v>
      </c>
      <c r="DQ81" s="323" t="str">
        <f>IF(OR(F81=vstupy!B$40,F81=vstupy!B$41,F81=vstupy!B$42,),"0","1")</f>
        <v>0</v>
      </c>
      <c r="DR81" s="315">
        <f>IF($DQ81="1",AQ81,"0")+CF81</f>
        <v>0</v>
      </c>
      <c r="DS81" s="313">
        <f>IF($DQ81="1",AS81,"0")+CG81</f>
        <v>0</v>
      </c>
      <c r="DT81" s="313">
        <f>IF($DQ81="1",AU81,"0")+CH81</f>
        <v>0</v>
      </c>
      <c r="DU81" s="313">
        <f>IF($DQ81="1",AW81,"0")+CI81</f>
        <v>0</v>
      </c>
      <c r="DV81" s="310">
        <f>IF($DQ81="1",AY81,"0")+CJ81</f>
        <v>0</v>
      </c>
      <c r="DW81" s="311">
        <f t="shared" ref="DW81" si="1385">SUM(DR81:DV83)</f>
        <v>0</v>
      </c>
      <c r="DX81" s="315" t="str">
        <f t="shared" ref="DX81" si="1386">IF($DQ81="1",BA81,"0")</f>
        <v>0</v>
      </c>
      <c r="DY81" s="313" t="str">
        <f t="shared" ref="DY81" si="1387">IF($DQ81="1",BC81,"0")</f>
        <v>0</v>
      </c>
      <c r="DZ81" s="313" t="str">
        <f t="shared" ref="DZ81" si="1388">IF($DQ81="1",BE81,"0")</f>
        <v>0</v>
      </c>
      <c r="EA81" s="313" t="str">
        <f>IF($DQ81="1",BG81,"0")</f>
        <v>0</v>
      </c>
      <c r="EB81" s="310" t="str">
        <f>IF($DQ81="1",BI81,"0")</f>
        <v>0</v>
      </c>
      <c r="EC81" s="311">
        <f t="shared" ref="EC81" si="1389">SUM(DX81:EB83)</f>
        <v>0</v>
      </c>
      <c r="ED81" s="312">
        <f>EC81+DW81</f>
        <v>0</v>
      </c>
    </row>
    <row r="82" spans="2:134" ht="12.6" customHeight="1" x14ac:dyDescent="0.2">
      <c r="B82" s="365"/>
      <c r="C82" s="364"/>
      <c r="D82" s="364"/>
      <c r="E82" s="364"/>
      <c r="F82" s="359"/>
      <c r="G82" s="361"/>
      <c r="H82" s="302"/>
      <c r="I82" s="302"/>
      <c r="J82" s="305"/>
      <c r="K82" s="359"/>
      <c r="L82" s="344"/>
      <c r="M82" s="367"/>
      <c r="N82" s="344"/>
      <c r="O82" s="344"/>
      <c r="P82" s="344"/>
      <c r="Q82" s="345"/>
      <c r="R82" s="346"/>
      <c r="S82" s="344"/>
      <c r="T82" s="347"/>
      <c r="U82" s="345"/>
      <c r="V82" s="346"/>
      <c r="W82" s="344"/>
      <c r="X82" s="174" t="s">
        <v>157</v>
      </c>
      <c r="Y82" s="188" t="s">
        <v>152</v>
      </c>
      <c r="Z82" s="185">
        <f>VLOOKUP($X82,vstupy!$B$18:$F$31,MATCH($Y82,vstupy!$B$17:$F$17,0),0)</f>
        <v>0</v>
      </c>
      <c r="AA82" s="121" t="s">
        <v>158</v>
      </c>
      <c r="AB82" s="185">
        <f>VLOOKUP($AA82,vstupy!$B$34:$C$36,2,FALSE)</f>
        <v>0</v>
      </c>
      <c r="AC82" s="185">
        <f t="shared" si="1273"/>
        <v>0</v>
      </c>
      <c r="AD82" s="342"/>
      <c r="AE82" s="326"/>
      <c r="AF82" s="315"/>
      <c r="AG82" s="330"/>
      <c r="AH82" s="330"/>
      <c r="AI82" s="330"/>
      <c r="AJ82" s="330"/>
      <c r="AK82" s="330"/>
      <c r="AL82" s="330"/>
      <c r="AM82" s="335"/>
      <c r="AN82" s="330"/>
      <c r="AO82" s="336"/>
      <c r="AP82" s="315"/>
      <c r="AQ82" s="313"/>
      <c r="AR82" s="313"/>
      <c r="AS82" s="313"/>
      <c r="AT82" s="313"/>
      <c r="AU82" s="313"/>
      <c r="AV82" s="313"/>
      <c r="AW82" s="313"/>
      <c r="AX82" s="313"/>
      <c r="AY82" s="313"/>
      <c r="AZ82" s="313"/>
      <c r="BA82" s="313"/>
      <c r="BB82" s="313"/>
      <c r="BC82" s="313"/>
      <c r="BD82" s="313"/>
      <c r="BE82" s="313"/>
      <c r="BF82" s="313"/>
      <c r="BG82" s="313"/>
      <c r="BH82" s="313"/>
      <c r="BI82" s="324"/>
      <c r="BJ82" s="314"/>
      <c r="BK82" s="315"/>
      <c r="BL82" s="313"/>
      <c r="BM82" s="313"/>
      <c r="BN82" s="313"/>
      <c r="BO82" s="313"/>
      <c r="BP82" s="313"/>
      <c r="BQ82" s="313"/>
      <c r="BR82" s="313"/>
      <c r="BS82" s="313"/>
      <c r="BT82" s="310"/>
      <c r="BU82" s="315"/>
      <c r="BV82" s="313"/>
      <c r="BW82" s="313"/>
      <c r="BX82" s="313"/>
      <c r="BY82" s="313"/>
      <c r="BZ82" s="313"/>
      <c r="CA82" s="313"/>
      <c r="CB82" s="313"/>
      <c r="CC82" s="313"/>
      <c r="CD82" s="310"/>
      <c r="CE82" s="316"/>
      <c r="CF82" s="315"/>
      <c r="CG82" s="313"/>
      <c r="CH82" s="313"/>
      <c r="CI82" s="313"/>
      <c r="CJ82" s="310"/>
      <c r="CK82" s="317"/>
      <c r="CL82" s="319"/>
      <c r="CM82" s="315"/>
      <c r="CN82" s="313"/>
      <c r="CO82" s="313"/>
      <c r="CP82" s="313"/>
      <c r="CQ82" s="313"/>
      <c r="CR82" s="313"/>
      <c r="CS82" s="313"/>
      <c r="CT82" s="313"/>
      <c r="CU82" s="313"/>
      <c r="CV82" s="310"/>
      <c r="CW82" s="314"/>
      <c r="CX82" s="314"/>
      <c r="CY82" s="315"/>
      <c r="CZ82" s="313"/>
      <c r="DA82" s="313"/>
      <c r="DB82" s="313"/>
      <c r="DC82" s="313"/>
      <c r="DD82" s="313"/>
      <c r="DE82" s="313"/>
      <c r="DF82" s="313"/>
      <c r="DG82" s="313"/>
      <c r="DH82" s="310"/>
      <c r="DI82" s="321"/>
      <c r="DJ82" s="321"/>
      <c r="DK82" s="322"/>
      <c r="DL82" s="322"/>
      <c r="DM82" s="322"/>
      <c r="DN82" s="322"/>
      <c r="DO82" s="322"/>
      <c r="DP82" s="322"/>
      <c r="DQ82" s="323"/>
      <c r="DR82" s="315"/>
      <c r="DS82" s="313"/>
      <c r="DT82" s="313"/>
      <c r="DU82" s="313"/>
      <c r="DV82" s="310"/>
      <c r="DW82" s="311"/>
      <c r="DX82" s="315"/>
      <c r="DY82" s="313"/>
      <c r="DZ82" s="313"/>
      <c r="EA82" s="313"/>
      <c r="EB82" s="310"/>
      <c r="EC82" s="311"/>
      <c r="ED82" s="312"/>
    </row>
    <row r="83" spans="2:134" ht="12.6" customHeight="1" x14ac:dyDescent="0.2">
      <c r="B83" s="365"/>
      <c r="C83" s="364"/>
      <c r="D83" s="364"/>
      <c r="E83" s="364"/>
      <c r="F83" s="360"/>
      <c r="G83" s="361"/>
      <c r="H83" s="303"/>
      <c r="I83" s="303"/>
      <c r="J83" s="306"/>
      <c r="K83" s="360"/>
      <c r="L83" s="344"/>
      <c r="M83" s="367"/>
      <c r="N83" s="344"/>
      <c r="O83" s="344"/>
      <c r="P83" s="344"/>
      <c r="Q83" s="345"/>
      <c r="R83" s="346"/>
      <c r="S83" s="344"/>
      <c r="T83" s="347"/>
      <c r="U83" s="345"/>
      <c r="V83" s="346"/>
      <c r="W83" s="344"/>
      <c r="X83" s="174" t="s">
        <v>157</v>
      </c>
      <c r="Y83" s="188" t="s">
        <v>152</v>
      </c>
      <c r="Z83" s="185">
        <f>VLOOKUP($X83,vstupy!$B$18:$F$31,MATCH($Y83,vstupy!$B$17:$F$17,0),0)</f>
        <v>0</v>
      </c>
      <c r="AA83" s="121" t="s">
        <v>158</v>
      </c>
      <c r="AB83" s="185">
        <f>VLOOKUP($AA83,vstupy!$B$34:$C$36,2,FALSE)</f>
        <v>0</v>
      </c>
      <c r="AC83" s="185">
        <f t="shared" si="1273"/>
        <v>0</v>
      </c>
      <c r="AD83" s="343"/>
      <c r="AE83" s="327"/>
      <c r="AF83" s="315"/>
      <c r="AG83" s="330"/>
      <c r="AH83" s="330"/>
      <c r="AI83" s="330"/>
      <c r="AJ83" s="330"/>
      <c r="AK83" s="330"/>
      <c r="AL83" s="330"/>
      <c r="AM83" s="333"/>
      <c r="AN83" s="330"/>
      <c r="AO83" s="336"/>
      <c r="AP83" s="315"/>
      <c r="AQ83" s="313"/>
      <c r="AR83" s="313"/>
      <c r="AS83" s="313"/>
      <c r="AT83" s="313"/>
      <c r="AU83" s="313"/>
      <c r="AV83" s="313"/>
      <c r="AW83" s="313"/>
      <c r="AX83" s="313"/>
      <c r="AY83" s="313"/>
      <c r="AZ83" s="313"/>
      <c r="BA83" s="313"/>
      <c r="BB83" s="313"/>
      <c r="BC83" s="313"/>
      <c r="BD83" s="313"/>
      <c r="BE83" s="313"/>
      <c r="BF83" s="313"/>
      <c r="BG83" s="313"/>
      <c r="BH83" s="313"/>
      <c r="BI83" s="324"/>
      <c r="BJ83" s="314"/>
      <c r="BK83" s="315"/>
      <c r="BL83" s="313"/>
      <c r="BM83" s="313"/>
      <c r="BN83" s="313"/>
      <c r="BO83" s="313"/>
      <c r="BP83" s="313"/>
      <c r="BQ83" s="313"/>
      <c r="BR83" s="313"/>
      <c r="BS83" s="313"/>
      <c r="BT83" s="310"/>
      <c r="BU83" s="315"/>
      <c r="BV83" s="313"/>
      <c r="BW83" s="313"/>
      <c r="BX83" s="313"/>
      <c r="BY83" s="313"/>
      <c r="BZ83" s="313"/>
      <c r="CA83" s="313"/>
      <c r="CB83" s="313"/>
      <c r="CC83" s="313"/>
      <c r="CD83" s="310"/>
      <c r="CE83" s="316"/>
      <c r="CF83" s="315"/>
      <c r="CG83" s="313"/>
      <c r="CH83" s="313"/>
      <c r="CI83" s="313"/>
      <c r="CJ83" s="310"/>
      <c r="CK83" s="317"/>
      <c r="CL83" s="320"/>
      <c r="CM83" s="315"/>
      <c r="CN83" s="313"/>
      <c r="CO83" s="313"/>
      <c r="CP83" s="313"/>
      <c r="CQ83" s="313"/>
      <c r="CR83" s="313"/>
      <c r="CS83" s="313"/>
      <c r="CT83" s="313"/>
      <c r="CU83" s="313"/>
      <c r="CV83" s="310"/>
      <c r="CW83" s="314"/>
      <c r="CX83" s="314"/>
      <c r="CY83" s="315"/>
      <c r="CZ83" s="313"/>
      <c r="DA83" s="313"/>
      <c r="DB83" s="313"/>
      <c r="DC83" s="313"/>
      <c r="DD83" s="313"/>
      <c r="DE83" s="313"/>
      <c r="DF83" s="313"/>
      <c r="DG83" s="313"/>
      <c r="DH83" s="310"/>
      <c r="DI83" s="321"/>
      <c r="DJ83" s="321"/>
      <c r="DK83" s="322"/>
      <c r="DL83" s="322"/>
      <c r="DM83" s="322"/>
      <c r="DN83" s="322"/>
      <c r="DO83" s="322"/>
      <c r="DP83" s="322"/>
      <c r="DQ83" s="323"/>
      <c r="DR83" s="315"/>
      <c r="DS83" s="313"/>
      <c r="DT83" s="313"/>
      <c r="DU83" s="313"/>
      <c r="DV83" s="310"/>
      <c r="DW83" s="311"/>
      <c r="DX83" s="315"/>
      <c r="DY83" s="313"/>
      <c r="DZ83" s="313"/>
      <c r="EA83" s="313"/>
      <c r="EB83" s="310"/>
      <c r="EC83" s="311"/>
      <c r="ED83" s="312"/>
    </row>
    <row r="84" spans="2:134" ht="12.6" customHeight="1" x14ac:dyDescent="0.2">
      <c r="B84" s="366">
        <f t="shared" ref="B84" si="1390">B81+1</f>
        <v>26</v>
      </c>
      <c r="C84" s="363" t="s">
        <v>347</v>
      </c>
      <c r="D84" s="363" t="s">
        <v>331</v>
      </c>
      <c r="E84" s="363" t="s">
        <v>336</v>
      </c>
      <c r="F84" s="355" t="s">
        <v>208</v>
      </c>
      <c r="G84" s="362">
        <v>46388</v>
      </c>
      <c r="H84" s="307" t="str">
        <f t="shared" ref="H84" si="1391">IF($F84="3e)  Skoršia transpozícia  - zavedenie transpozície pred termínom ktorý určuje smernica EÚ. "," ","")</f>
        <v/>
      </c>
      <c r="I84" s="307" t="str">
        <f t="shared" ref="I84" si="1392">IF($F84="3e)  Skoršia transpozícia  - zavedenie transpozície pred termínom ktorý určuje smernica EÚ. ",$H84,"NA")</f>
        <v>NA</v>
      </c>
      <c r="J84" s="298">
        <f>IF(I84&gt;12,1,I84/12)</f>
        <v>1</v>
      </c>
      <c r="K84" s="355" t="s">
        <v>476</v>
      </c>
      <c r="L84" s="348">
        <v>0</v>
      </c>
      <c r="M84" s="354">
        <f>IF(L84="N",0,L84)</f>
        <v>0</v>
      </c>
      <c r="N84" s="348" t="s">
        <v>213</v>
      </c>
      <c r="O84" s="348"/>
      <c r="P84" s="348">
        <v>35</v>
      </c>
      <c r="Q84" s="349" t="s">
        <v>185</v>
      </c>
      <c r="R84" s="350">
        <f>VLOOKUP(Q84,vstupy!$B$3:$C$15,2,FALSE)</f>
        <v>0.25</v>
      </c>
      <c r="S84" s="348"/>
      <c r="T84" s="351"/>
      <c r="U84" s="349" t="s">
        <v>36</v>
      </c>
      <c r="V84" s="350">
        <f>VLOOKUP(U84,vstupy!$B$3:$C$15,2,FALSE)</f>
        <v>0</v>
      </c>
      <c r="W84" s="348"/>
      <c r="X84" s="283" t="s">
        <v>157</v>
      </c>
      <c r="Y84" s="284" t="s">
        <v>152</v>
      </c>
      <c r="Z84" s="285">
        <f>VLOOKUP($X84,vstupy!$B$18:$F$31,MATCH($Y84,vstupy!$B$17:$F$17,0),0)</f>
        <v>0</v>
      </c>
      <c r="AA84" s="286" t="s">
        <v>158</v>
      </c>
      <c r="AB84" s="285">
        <f>VLOOKUP($AA84,vstupy!$B$34:$C$36,2,FALSE)</f>
        <v>0</v>
      </c>
      <c r="AC84" s="285">
        <f t="shared" si="1273"/>
        <v>0</v>
      </c>
      <c r="AD84" s="338" t="s">
        <v>36</v>
      </c>
      <c r="AE84" s="325">
        <f>VLOOKUP(AD84,vstupy!$B$3:$C$15,2,FALSE)</f>
        <v>0</v>
      </c>
      <c r="AF84" s="328" t="str">
        <f>IFERROR(IF(M84=0,"N",O84/L84*J84),0)</f>
        <v>N</v>
      </c>
      <c r="AG84" s="333">
        <f>O84*J84</f>
        <v>0</v>
      </c>
      <c r="AH84" s="395">
        <f t="shared" ref="AH84" si="1393">P84*R84*J84</f>
        <v>8.75</v>
      </c>
      <c r="AI84" s="333">
        <f t="shared" ref="AI84" si="1394">IFERROR(AH84*M84,0)</f>
        <v>0</v>
      </c>
      <c r="AJ84" s="395" t="str">
        <f t="shared" ref="AJ84:AJ147" si="1395">IFERROR(IF(M84=0,"N",S84/L84*J84),0)</f>
        <v>N</v>
      </c>
      <c r="AK84" s="333">
        <f t="shared" ref="AK84" si="1396">S84*J84</f>
        <v>0</v>
      </c>
      <c r="AL84" s="333">
        <f>T84*V84*J84</f>
        <v>0</v>
      </c>
      <c r="AM84" s="334">
        <f t="shared" ref="AM84" si="1397">IFERROR(AL84*M84,0)</f>
        <v>0</v>
      </c>
      <c r="AN84" s="333">
        <f t="shared" ref="AN84" si="1398">IF(W84&gt;0,IF(AE84&gt;0,($G$5/160)*(W84/60)*AE84*J84,0),IF(AE84&gt;0,($G$5/160)*((AC84+AC85+AC86)/60)*AE84*J84,0))</f>
        <v>0</v>
      </c>
      <c r="AO84" s="394">
        <f>IFERROR(AN84*M84,0)</f>
        <v>0</v>
      </c>
      <c r="AP84" s="315">
        <f t="shared" ref="AP84" si="1399">IF($N84="In (zvyšuje náklady)",AF84,0)</f>
        <v>0</v>
      </c>
      <c r="AQ84" s="313">
        <f t="shared" ref="AQ84" si="1400">IF($N84="In (zvyšuje náklady)",AG84,0)</f>
        <v>0</v>
      </c>
      <c r="AR84" s="313">
        <f t="shared" ref="AR84" si="1401">IF($N84="In (zvyšuje náklady)",AH84,0)</f>
        <v>0</v>
      </c>
      <c r="AS84" s="313">
        <f t="shared" ref="AS84" si="1402">IF($N84="In (zvyšuje náklady)",AI84,0)</f>
        <v>0</v>
      </c>
      <c r="AT84" s="313">
        <f t="shared" ref="AT84" si="1403">IF($N84="In (zvyšuje náklady)",AJ84,0)</f>
        <v>0</v>
      </c>
      <c r="AU84" s="313">
        <f t="shared" ref="AU84" si="1404">IF($N84="In (zvyšuje náklady)",AK84,0)</f>
        <v>0</v>
      </c>
      <c r="AV84" s="313">
        <f t="shared" ref="AV84" si="1405">IF($N84="In (zvyšuje náklady)",AL84,0)</f>
        <v>0</v>
      </c>
      <c r="AW84" s="313">
        <f t="shared" ref="AW84" si="1406">IF($N84="In (zvyšuje náklady)",AM84,0)</f>
        <v>0</v>
      </c>
      <c r="AX84" s="313">
        <f t="shared" ref="AX84" si="1407">IF($N84="In (zvyšuje náklady)",AN84,0)</f>
        <v>0</v>
      </c>
      <c r="AY84" s="313">
        <f t="shared" ref="AY84" si="1408">IF($N84="In (zvyšuje náklady)",AO84,0)</f>
        <v>0</v>
      </c>
      <c r="AZ84" s="313" t="str">
        <f t="shared" ref="AZ84" si="1409">IF($N84="Out (znižuje náklady)",AF84,"0")</f>
        <v>N</v>
      </c>
      <c r="BA84" s="313">
        <f t="shared" ref="BA84" si="1410">IF($N84="Out (znižuje náklady)",AG84,"0")</f>
        <v>0</v>
      </c>
      <c r="BB84" s="313">
        <f t="shared" ref="BB84" si="1411">IF($N84="Out (znižuje náklady)",AH84,"0")</f>
        <v>8.75</v>
      </c>
      <c r="BC84" s="313">
        <f t="shared" ref="BC84" si="1412">IF($N84="Out (znižuje náklady)",AI84,"0")</f>
        <v>0</v>
      </c>
      <c r="BD84" s="313" t="str">
        <f t="shared" ref="BD84" si="1413">IF($N84="Out (znižuje náklady)",AJ84,"0")</f>
        <v>N</v>
      </c>
      <c r="BE84" s="313">
        <f t="shared" ref="BE84" si="1414">IF($N84="Out (znižuje náklady)",AK84,"0")</f>
        <v>0</v>
      </c>
      <c r="BF84" s="313">
        <f t="shared" ref="BF84" si="1415">IF($N84="Out (znižuje náklady)",AL84,"0")</f>
        <v>0</v>
      </c>
      <c r="BG84" s="313">
        <f t="shared" ref="BG84" si="1416">IF($N84="Out (znižuje náklady)",AM84,"0")</f>
        <v>0</v>
      </c>
      <c r="BH84" s="313">
        <f t="shared" ref="BH84" si="1417">IF($N84="Out (znižuje náklady)",AN84,"0")</f>
        <v>0</v>
      </c>
      <c r="BI84" s="324">
        <f t="shared" ref="BI84" si="1418">IF($N84="Out (znižuje náklady)",AO84,"0")</f>
        <v>0</v>
      </c>
      <c r="BJ84" s="314">
        <f>IF(F84=vstupy!$B$47,0,1)</f>
        <v>1</v>
      </c>
      <c r="BK84" s="315">
        <f t="shared" ref="BK84" si="1419">$BJ84*AP84</f>
        <v>0</v>
      </c>
      <c r="BL84" s="313">
        <f t="shared" ref="BL84" si="1420">$BJ84*AQ84</f>
        <v>0</v>
      </c>
      <c r="BM84" s="313">
        <f t="shared" ref="BM84" si="1421">$BJ84*AR84</f>
        <v>0</v>
      </c>
      <c r="BN84" s="313">
        <f t="shared" ref="BN84" si="1422">$BJ84*AS84</f>
        <v>0</v>
      </c>
      <c r="BO84" s="313">
        <f t="shared" ref="BO84" si="1423">$BJ84*AT84</f>
        <v>0</v>
      </c>
      <c r="BP84" s="313">
        <f t="shared" ref="BP84" si="1424">$BJ84*AU84</f>
        <v>0</v>
      </c>
      <c r="BQ84" s="313">
        <f t="shared" ref="BQ84" si="1425">$BJ84*AV84</f>
        <v>0</v>
      </c>
      <c r="BR84" s="313">
        <f t="shared" ref="BR84" si="1426">$BJ84*AW84</f>
        <v>0</v>
      </c>
      <c r="BS84" s="313">
        <f t="shared" ref="BS84" si="1427">$BJ84*AX84</f>
        <v>0</v>
      </c>
      <c r="BT84" s="310">
        <f t="shared" ref="BT84" si="1428">$BJ84*AY84</f>
        <v>0</v>
      </c>
      <c r="BU84" s="315" t="e">
        <f t="shared" ref="BU84" si="1429">$BJ84*AZ84</f>
        <v>#VALUE!</v>
      </c>
      <c r="BV84" s="313">
        <f t="shared" ref="BV84" si="1430">$BJ84*BA84</f>
        <v>0</v>
      </c>
      <c r="BW84" s="313">
        <f t="shared" ref="BW84" si="1431">$BJ84*BB84</f>
        <v>8.75</v>
      </c>
      <c r="BX84" s="313">
        <f t="shared" ref="BX84" si="1432">$BJ84*BC84</f>
        <v>0</v>
      </c>
      <c r="BY84" s="313" t="e">
        <f t="shared" ref="BY84" si="1433">$BJ84*BD84</f>
        <v>#VALUE!</v>
      </c>
      <c r="BZ84" s="313">
        <f t="shared" ref="BZ84" si="1434">$BJ84*BE84</f>
        <v>0</v>
      </c>
      <c r="CA84" s="313">
        <f t="shared" ref="CA84" si="1435">$BJ84*BF84</f>
        <v>0</v>
      </c>
      <c r="CB84" s="313">
        <f t="shared" ref="CB84" si="1436">$BJ84*BG84</f>
        <v>0</v>
      </c>
      <c r="CC84" s="313">
        <f t="shared" ref="CC84" si="1437">$BJ84*BH84</f>
        <v>0</v>
      </c>
      <c r="CD84" s="310">
        <f t="shared" ref="CD84" si="1438">$BJ84*BI84</f>
        <v>0</v>
      </c>
      <c r="CE84" s="316">
        <f>IF(N84="Nemení sa",1,0)</f>
        <v>0</v>
      </c>
      <c r="CF84" s="315">
        <f>AG84*$CE84</f>
        <v>0</v>
      </c>
      <c r="CG84" s="313">
        <f>AI84*$CE84</f>
        <v>0</v>
      </c>
      <c r="CH84" s="313">
        <f>AK84*$CE84</f>
        <v>0</v>
      </c>
      <c r="CI84" s="313">
        <f>AM84*$CE84</f>
        <v>0</v>
      </c>
      <c r="CJ84" s="310">
        <f>AO84*$CE84</f>
        <v>0</v>
      </c>
      <c r="CK84" s="317">
        <f t="shared" ref="CK84" si="1439">SUM(CF84:CJ86)</f>
        <v>0</v>
      </c>
      <c r="CL84" s="318">
        <f>IF(F84=vstupy!B$42,"1",0)</f>
        <v>0</v>
      </c>
      <c r="CM84" s="315">
        <f t="shared" ref="CM84:CV84" si="1440">IF($CL84="1",AP84,0)</f>
        <v>0</v>
      </c>
      <c r="CN84" s="313">
        <f t="shared" si="1440"/>
        <v>0</v>
      </c>
      <c r="CO84" s="313">
        <f t="shared" si="1440"/>
        <v>0</v>
      </c>
      <c r="CP84" s="313">
        <f t="shared" si="1440"/>
        <v>0</v>
      </c>
      <c r="CQ84" s="313">
        <f t="shared" si="1440"/>
        <v>0</v>
      </c>
      <c r="CR84" s="313">
        <f t="shared" si="1440"/>
        <v>0</v>
      </c>
      <c r="CS84" s="313">
        <f t="shared" si="1440"/>
        <v>0</v>
      </c>
      <c r="CT84" s="313">
        <f t="shared" si="1440"/>
        <v>0</v>
      </c>
      <c r="CU84" s="313">
        <f t="shared" si="1440"/>
        <v>0</v>
      </c>
      <c r="CV84" s="310">
        <f t="shared" si="1440"/>
        <v>0</v>
      </c>
      <c r="CW84" s="314">
        <f>CP84+CT84+CV84</f>
        <v>0</v>
      </c>
      <c r="CX84" s="314">
        <f t="shared" ref="CX84" si="1441">CN84+CR84</f>
        <v>0</v>
      </c>
      <c r="CY84" s="315">
        <f t="shared" ref="CY84:DH84" si="1442">IF($CL84="1",AZ84,0)</f>
        <v>0</v>
      </c>
      <c r="CZ84" s="313">
        <f t="shared" si="1442"/>
        <v>0</v>
      </c>
      <c r="DA84" s="313">
        <f t="shared" si="1442"/>
        <v>0</v>
      </c>
      <c r="DB84" s="313">
        <f t="shared" si="1442"/>
        <v>0</v>
      </c>
      <c r="DC84" s="313">
        <f t="shared" si="1442"/>
        <v>0</v>
      </c>
      <c r="DD84" s="313">
        <f t="shared" si="1442"/>
        <v>0</v>
      </c>
      <c r="DE84" s="313">
        <f t="shared" si="1442"/>
        <v>0</v>
      </c>
      <c r="DF84" s="313">
        <f t="shared" si="1442"/>
        <v>0</v>
      </c>
      <c r="DG84" s="313">
        <f t="shared" si="1442"/>
        <v>0</v>
      </c>
      <c r="DH84" s="310">
        <f t="shared" si="1442"/>
        <v>0</v>
      </c>
      <c r="DI84" s="321">
        <f>DB84+DF84+DH84</f>
        <v>0</v>
      </c>
      <c r="DJ84" s="321">
        <f t="shared" ref="DJ84" si="1443">CZ84+DD84</f>
        <v>0</v>
      </c>
      <c r="DK84" s="322">
        <f>IF(CE84=0,1,0)</f>
        <v>1</v>
      </c>
      <c r="DL84" s="322">
        <f>IFERROR(IF($AF84="N",AH84+AJ84+AL84+AN84,AF84+AH84+AJ84+AL84+AN84),0)*$DK84</f>
        <v>0</v>
      </c>
      <c r="DM84" s="322">
        <f>(AG84+AI84+AK84+AM84+AO84)*$DK84</f>
        <v>0</v>
      </c>
      <c r="DN84" s="322">
        <f>AS84+AW84+AY84-CW84</f>
        <v>0</v>
      </c>
      <c r="DO84" s="322">
        <f>BC84+BG84+BI84-DI84</f>
        <v>0</v>
      </c>
      <c r="DP84" s="322">
        <f>DN84+DO84</f>
        <v>0</v>
      </c>
      <c r="DQ84" s="323" t="str">
        <f>IF(OR(F84=vstupy!B$40,F84=vstupy!B$41,F84=vstupy!B$42,),"0","1")</f>
        <v>0</v>
      </c>
      <c r="DR84" s="315">
        <f>IF($DQ84="1",AQ84,"0")+CF84</f>
        <v>0</v>
      </c>
      <c r="DS84" s="313">
        <f>IF($DQ84="1",AS84,"0")+CG84</f>
        <v>0</v>
      </c>
      <c r="DT84" s="313">
        <f>IF($DQ84="1",AU84,"0")+CH84</f>
        <v>0</v>
      </c>
      <c r="DU84" s="313">
        <f>IF($DQ84="1",AW84,"0")+CI84</f>
        <v>0</v>
      </c>
      <c r="DV84" s="310">
        <f>IF($DQ84="1",AY84,"0")+CJ84</f>
        <v>0</v>
      </c>
      <c r="DW84" s="311">
        <f t="shared" ref="DW84" si="1444">SUM(DR84:DV86)</f>
        <v>0</v>
      </c>
      <c r="DX84" s="315" t="str">
        <f t="shared" ref="DX84" si="1445">IF($DQ84="1",BA84,"0")</f>
        <v>0</v>
      </c>
      <c r="DY84" s="313" t="str">
        <f t="shared" ref="DY84" si="1446">IF($DQ84="1",BC84,"0")</f>
        <v>0</v>
      </c>
      <c r="DZ84" s="313" t="str">
        <f t="shared" ref="DZ84" si="1447">IF($DQ84="1",BE84,"0")</f>
        <v>0</v>
      </c>
      <c r="EA84" s="313" t="str">
        <f>IF($DQ84="1",BG84,"0")</f>
        <v>0</v>
      </c>
      <c r="EB84" s="310" t="str">
        <f>IF($DQ84="1",BI84,"0")</f>
        <v>0</v>
      </c>
      <c r="EC84" s="311">
        <f t="shared" ref="EC84" si="1448">SUM(DX84:EB86)</f>
        <v>0</v>
      </c>
      <c r="ED84" s="312">
        <f>EC84+DW84</f>
        <v>0</v>
      </c>
    </row>
    <row r="85" spans="2:134" ht="12.6" customHeight="1" x14ac:dyDescent="0.2">
      <c r="B85" s="366"/>
      <c r="C85" s="363"/>
      <c r="D85" s="363"/>
      <c r="E85" s="363"/>
      <c r="F85" s="356"/>
      <c r="G85" s="362"/>
      <c r="H85" s="308"/>
      <c r="I85" s="308"/>
      <c r="J85" s="299"/>
      <c r="K85" s="356"/>
      <c r="L85" s="348"/>
      <c r="M85" s="354"/>
      <c r="N85" s="348"/>
      <c r="O85" s="348"/>
      <c r="P85" s="348"/>
      <c r="Q85" s="349"/>
      <c r="R85" s="350"/>
      <c r="S85" s="348"/>
      <c r="T85" s="351"/>
      <c r="U85" s="349"/>
      <c r="V85" s="350"/>
      <c r="W85" s="348"/>
      <c r="X85" s="283" t="s">
        <v>157</v>
      </c>
      <c r="Y85" s="284" t="s">
        <v>152</v>
      </c>
      <c r="Z85" s="285">
        <f>VLOOKUP($X85,vstupy!$B$18:$F$31,MATCH($Y85,vstupy!$B$17:$F$17,0),0)</f>
        <v>0</v>
      </c>
      <c r="AA85" s="286" t="s">
        <v>158</v>
      </c>
      <c r="AB85" s="285">
        <f>VLOOKUP($AA85,vstupy!$B$34:$C$36,2,FALSE)</f>
        <v>0</v>
      </c>
      <c r="AC85" s="285">
        <f t="shared" si="1273"/>
        <v>0</v>
      </c>
      <c r="AD85" s="339"/>
      <c r="AE85" s="326"/>
      <c r="AF85" s="315"/>
      <c r="AG85" s="330"/>
      <c r="AH85" s="330"/>
      <c r="AI85" s="330"/>
      <c r="AJ85" s="330"/>
      <c r="AK85" s="330"/>
      <c r="AL85" s="330"/>
      <c r="AM85" s="335"/>
      <c r="AN85" s="330"/>
      <c r="AO85" s="336"/>
      <c r="AP85" s="315"/>
      <c r="AQ85" s="313"/>
      <c r="AR85" s="313"/>
      <c r="AS85" s="313"/>
      <c r="AT85" s="313"/>
      <c r="AU85" s="313"/>
      <c r="AV85" s="313"/>
      <c r="AW85" s="313"/>
      <c r="AX85" s="313"/>
      <c r="AY85" s="313"/>
      <c r="AZ85" s="313"/>
      <c r="BA85" s="313"/>
      <c r="BB85" s="313"/>
      <c r="BC85" s="313"/>
      <c r="BD85" s="313"/>
      <c r="BE85" s="313"/>
      <c r="BF85" s="313"/>
      <c r="BG85" s="313"/>
      <c r="BH85" s="313"/>
      <c r="BI85" s="324"/>
      <c r="BJ85" s="314"/>
      <c r="BK85" s="315"/>
      <c r="BL85" s="313"/>
      <c r="BM85" s="313"/>
      <c r="BN85" s="313"/>
      <c r="BO85" s="313"/>
      <c r="BP85" s="313"/>
      <c r="BQ85" s="313"/>
      <c r="BR85" s="313"/>
      <c r="BS85" s="313"/>
      <c r="BT85" s="310"/>
      <c r="BU85" s="315"/>
      <c r="BV85" s="313"/>
      <c r="BW85" s="313"/>
      <c r="BX85" s="313"/>
      <c r="BY85" s="313"/>
      <c r="BZ85" s="313"/>
      <c r="CA85" s="313"/>
      <c r="CB85" s="313"/>
      <c r="CC85" s="313"/>
      <c r="CD85" s="310"/>
      <c r="CE85" s="316"/>
      <c r="CF85" s="315"/>
      <c r="CG85" s="313"/>
      <c r="CH85" s="313"/>
      <c r="CI85" s="313"/>
      <c r="CJ85" s="310"/>
      <c r="CK85" s="317"/>
      <c r="CL85" s="319"/>
      <c r="CM85" s="315"/>
      <c r="CN85" s="313"/>
      <c r="CO85" s="313"/>
      <c r="CP85" s="313"/>
      <c r="CQ85" s="313"/>
      <c r="CR85" s="313"/>
      <c r="CS85" s="313"/>
      <c r="CT85" s="313"/>
      <c r="CU85" s="313"/>
      <c r="CV85" s="310"/>
      <c r="CW85" s="314"/>
      <c r="CX85" s="314"/>
      <c r="CY85" s="315"/>
      <c r="CZ85" s="313"/>
      <c r="DA85" s="313"/>
      <c r="DB85" s="313"/>
      <c r="DC85" s="313"/>
      <c r="DD85" s="313"/>
      <c r="DE85" s="313"/>
      <c r="DF85" s="313"/>
      <c r="DG85" s="313"/>
      <c r="DH85" s="310"/>
      <c r="DI85" s="321"/>
      <c r="DJ85" s="321"/>
      <c r="DK85" s="322"/>
      <c r="DL85" s="322"/>
      <c r="DM85" s="322"/>
      <c r="DN85" s="322"/>
      <c r="DO85" s="322"/>
      <c r="DP85" s="322"/>
      <c r="DQ85" s="323"/>
      <c r="DR85" s="315"/>
      <c r="DS85" s="313"/>
      <c r="DT85" s="313"/>
      <c r="DU85" s="313"/>
      <c r="DV85" s="310"/>
      <c r="DW85" s="311"/>
      <c r="DX85" s="315"/>
      <c r="DY85" s="313"/>
      <c r="DZ85" s="313"/>
      <c r="EA85" s="313"/>
      <c r="EB85" s="310"/>
      <c r="EC85" s="311"/>
      <c r="ED85" s="312"/>
    </row>
    <row r="86" spans="2:134" ht="12.6" customHeight="1" x14ac:dyDescent="0.2">
      <c r="B86" s="366"/>
      <c r="C86" s="363"/>
      <c r="D86" s="363"/>
      <c r="E86" s="363"/>
      <c r="F86" s="357"/>
      <c r="G86" s="362"/>
      <c r="H86" s="309"/>
      <c r="I86" s="309"/>
      <c r="J86" s="300"/>
      <c r="K86" s="357"/>
      <c r="L86" s="348"/>
      <c r="M86" s="354"/>
      <c r="N86" s="348"/>
      <c r="O86" s="348"/>
      <c r="P86" s="348"/>
      <c r="Q86" s="349"/>
      <c r="R86" s="350"/>
      <c r="S86" s="348"/>
      <c r="T86" s="351"/>
      <c r="U86" s="349"/>
      <c r="V86" s="350"/>
      <c r="W86" s="348"/>
      <c r="X86" s="283" t="s">
        <v>157</v>
      </c>
      <c r="Y86" s="284" t="s">
        <v>152</v>
      </c>
      <c r="Z86" s="285">
        <f>VLOOKUP($X86,vstupy!$B$18:$F$31,MATCH($Y86,vstupy!$B$17:$F$17,0),0)</f>
        <v>0</v>
      </c>
      <c r="AA86" s="286" t="s">
        <v>158</v>
      </c>
      <c r="AB86" s="285">
        <f>VLOOKUP($AA86,vstupy!$B$34:$C$36,2,FALSE)</f>
        <v>0</v>
      </c>
      <c r="AC86" s="285">
        <f t="shared" si="1273"/>
        <v>0</v>
      </c>
      <c r="AD86" s="340"/>
      <c r="AE86" s="327"/>
      <c r="AF86" s="315"/>
      <c r="AG86" s="330"/>
      <c r="AH86" s="330"/>
      <c r="AI86" s="330"/>
      <c r="AJ86" s="330"/>
      <c r="AK86" s="330"/>
      <c r="AL86" s="330"/>
      <c r="AM86" s="333"/>
      <c r="AN86" s="330"/>
      <c r="AO86" s="336"/>
      <c r="AP86" s="315"/>
      <c r="AQ86" s="313"/>
      <c r="AR86" s="313"/>
      <c r="AS86" s="313"/>
      <c r="AT86" s="313"/>
      <c r="AU86" s="313"/>
      <c r="AV86" s="313"/>
      <c r="AW86" s="313"/>
      <c r="AX86" s="313"/>
      <c r="AY86" s="313"/>
      <c r="AZ86" s="313"/>
      <c r="BA86" s="313"/>
      <c r="BB86" s="313"/>
      <c r="BC86" s="313"/>
      <c r="BD86" s="313"/>
      <c r="BE86" s="313"/>
      <c r="BF86" s="313"/>
      <c r="BG86" s="313"/>
      <c r="BH86" s="313"/>
      <c r="BI86" s="324"/>
      <c r="BJ86" s="314"/>
      <c r="BK86" s="315"/>
      <c r="BL86" s="313"/>
      <c r="BM86" s="313"/>
      <c r="BN86" s="313"/>
      <c r="BO86" s="313"/>
      <c r="BP86" s="313"/>
      <c r="BQ86" s="313"/>
      <c r="BR86" s="313"/>
      <c r="BS86" s="313"/>
      <c r="BT86" s="310"/>
      <c r="BU86" s="315"/>
      <c r="BV86" s="313"/>
      <c r="BW86" s="313"/>
      <c r="BX86" s="313"/>
      <c r="BY86" s="313"/>
      <c r="BZ86" s="313"/>
      <c r="CA86" s="313"/>
      <c r="CB86" s="313"/>
      <c r="CC86" s="313"/>
      <c r="CD86" s="310"/>
      <c r="CE86" s="316"/>
      <c r="CF86" s="315"/>
      <c r="CG86" s="313"/>
      <c r="CH86" s="313"/>
      <c r="CI86" s="313"/>
      <c r="CJ86" s="310"/>
      <c r="CK86" s="317"/>
      <c r="CL86" s="320"/>
      <c r="CM86" s="315"/>
      <c r="CN86" s="313"/>
      <c r="CO86" s="313"/>
      <c r="CP86" s="313"/>
      <c r="CQ86" s="313"/>
      <c r="CR86" s="313"/>
      <c r="CS86" s="313"/>
      <c r="CT86" s="313"/>
      <c r="CU86" s="313"/>
      <c r="CV86" s="310"/>
      <c r="CW86" s="314"/>
      <c r="CX86" s="314"/>
      <c r="CY86" s="315"/>
      <c r="CZ86" s="313"/>
      <c r="DA86" s="313"/>
      <c r="DB86" s="313"/>
      <c r="DC86" s="313"/>
      <c r="DD86" s="313"/>
      <c r="DE86" s="313"/>
      <c r="DF86" s="313"/>
      <c r="DG86" s="313"/>
      <c r="DH86" s="310"/>
      <c r="DI86" s="321"/>
      <c r="DJ86" s="321"/>
      <c r="DK86" s="322"/>
      <c r="DL86" s="322"/>
      <c r="DM86" s="322"/>
      <c r="DN86" s="322"/>
      <c r="DO86" s="322"/>
      <c r="DP86" s="322"/>
      <c r="DQ86" s="323"/>
      <c r="DR86" s="315"/>
      <c r="DS86" s="313"/>
      <c r="DT86" s="313"/>
      <c r="DU86" s="313"/>
      <c r="DV86" s="310"/>
      <c r="DW86" s="311"/>
      <c r="DX86" s="315"/>
      <c r="DY86" s="313"/>
      <c r="DZ86" s="313"/>
      <c r="EA86" s="313"/>
      <c r="EB86" s="310"/>
      <c r="EC86" s="311"/>
      <c r="ED86" s="312"/>
    </row>
    <row r="87" spans="2:134" ht="12.6" customHeight="1" x14ac:dyDescent="0.2">
      <c r="B87" s="365">
        <f t="shared" ref="B87" si="1449">B84+1</f>
        <v>27</v>
      </c>
      <c r="C87" s="364" t="s">
        <v>348</v>
      </c>
      <c r="D87" s="364" t="s">
        <v>331</v>
      </c>
      <c r="E87" s="364" t="s">
        <v>336</v>
      </c>
      <c r="F87" s="358" t="s">
        <v>208</v>
      </c>
      <c r="G87" s="361">
        <v>46388</v>
      </c>
      <c r="H87" s="301" t="str">
        <f t="shared" ref="H87" si="1450">IF($F87="3e)  Skoršia transpozícia  - zavedenie transpozície pred termínom ktorý určuje smernica EÚ. "," ","")</f>
        <v/>
      </c>
      <c r="I87" s="301" t="str">
        <f t="shared" ref="I87" si="1451">IF($F87="3e)  Skoršia transpozícia  - zavedenie transpozície pred termínom ktorý určuje smernica EÚ. ",$H87,"NA")</f>
        <v>NA</v>
      </c>
      <c r="J87" s="304">
        <f>IF(I87&gt;12,1,I87/12)</f>
        <v>1</v>
      </c>
      <c r="K87" s="358" t="s">
        <v>476</v>
      </c>
      <c r="L87" s="344">
        <v>0</v>
      </c>
      <c r="M87" s="367">
        <f>IF(L87="N",0,L87)</f>
        <v>0</v>
      </c>
      <c r="N87" s="344" t="s">
        <v>213</v>
      </c>
      <c r="O87" s="344"/>
      <c r="P87" s="344">
        <v>35</v>
      </c>
      <c r="Q87" s="345" t="s">
        <v>185</v>
      </c>
      <c r="R87" s="346">
        <f>VLOOKUP(Q87,vstupy!$B$3:$C$15,2,FALSE)</f>
        <v>0.25</v>
      </c>
      <c r="S87" s="344"/>
      <c r="T87" s="347"/>
      <c r="U87" s="345" t="s">
        <v>36</v>
      </c>
      <c r="V87" s="346">
        <f>VLOOKUP(U87,vstupy!$B$3:$C$15,2,FALSE)</f>
        <v>0</v>
      </c>
      <c r="W87" s="344"/>
      <c r="X87" s="174" t="s">
        <v>157</v>
      </c>
      <c r="Y87" s="188" t="s">
        <v>152</v>
      </c>
      <c r="Z87" s="185">
        <f>VLOOKUP($X87,vstupy!$B$18:$F$31,MATCH($Y87,vstupy!$B$17:$F$17,0),0)</f>
        <v>0</v>
      </c>
      <c r="AA87" s="121" t="s">
        <v>158</v>
      </c>
      <c r="AB87" s="185">
        <f>VLOOKUP($AA87,vstupy!$B$34:$C$36,2,FALSE)</f>
        <v>0</v>
      </c>
      <c r="AC87" s="185">
        <f t="shared" si="1273"/>
        <v>0</v>
      </c>
      <c r="AD87" s="341" t="s">
        <v>36</v>
      </c>
      <c r="AE87" s="325">
        <f>VLOOKUP(AD87,vstupy!$B$3:$C$15,2,FALSE)</f>
        <v>0</v>
      </c>
      <c r="AF87" s="328" t="str">
        <f>IFERROR(IF(M87=0,"N",O87/L87*J87),0)</f>
        <v>N</v>
      </c>
      <c r="AG87" s="333">
        <f>O87*J87</f>
        <v>0</v>
      </c>
      <c r="AH87" s="395">
        <f t="shared" ref="AH87" si="1452">P87*R87*J87</f>
        <v>8.75</v>
      </c>
      <c r="AI87" s="333">
        <f t="shared" ref="AI87" si="1453">IFERROR(AH87*M87,0)</f>
        <v>0</v>
      </c>
      <c r="AJ87" s="395" t="str">
        <f t="shared" si="1395"/>
        <v>N</v>
      </c>
      <c r="AK87" s="333">
        <f t="shared" ref="AK87" si="1454">S87*J87</f>
        <v>0</v>
      </c>
      <c r="AL87" s="333">
        <f>T87*V87*J87</f>
        <v>0</v>
      </c>
      <c r="AM87" s="334">
        <f t="shared" ref="AM87" si="1455">IFERROR(AL87*M87,0)</f>
        <v>0</v>
      </c>
      <c r="AN87" s="333">
        <f t="shared" ref="AN87" si="1456">IF(W87&gt;0,IF(AE87&gt;0,($G$5/160)*(W87/60)*AE87*J87,0),IF(AE87&gt;0,($G$5/160)*((AC87+AC88+AC89)/60)*AE87*J87,0))</f>
        <v>0</v>
      </c>
      <c r="AO87" s="394">
        <f>IFERROR(AN87*M87,0)</f>
        <v>0</v>
      </c>
      <c r="AP87" s="315">
        <f t="shared" ref="AP87" si="1457">IF($N87="In (zvyšuje náklady)",AF87,0)</f>
        <v>0</v>
      </c>
      <c r="AQ87" s="313">
        <f t="shared" ref="AQ87" si="1458">IF($N87="In (zvyšuje náklady)",AG87,0)</f>
        <v>0</v>
      </c>
      <c r="AR87" s="313">
        <f t="shared" ref="AR87" si="1459">IF($N87="In (zvyšuje náklady)",AH87,0)</f>
        <v>0</v>
      </c>
      <c r="AS87" s="313">
        <f t="shared" ref="AS87" si="1460">IF($N87="In (zvyšuje náklady)",AI87,0)</f>
        <v>0</v>
      </c>
      <c r="AT87" s="313">
        <f t="shared" ref="AT87" si="1461">IF($N87="In (zvyšuje náklady)",AJ87,0)</f>
        <v>0</v>
      </c>
      <c r="AU87" s="313">
        <f t="shared" ref="AU87" si="1462">IF($N87="In (zvyšuje náklady)",AK87,0)</f>
        <v>0</v>
      </c>
      <c r="AV87" s="313">
        <f t="shared" ref="AV87" si="1463">IF($N87="In (zvyšuje náklady)",AL87,0)</f>
        <v>0</v>
      </c>
      <c r="AW87" s="313">
        <f t="shared" ref="AW87" si="1464">IF($N87="In (zvyšuje náklady)",AM87,0)</f>
        <v>0</v>
      </c>
      <c r="AX87" s="313">
        <f t="shared" ref="AX87" si="1465">IF($N87="In (zvyšuje náklady)",AN87,0)</f>
        <v>0</v>
      </c>
      <c r="AY87" s="313">
        <f t="shared" ref="AY87" si="1466">IF($N87="In (zvyšuje náklady)",AO87,0)</f>
        <v>0</v>
      </c>
      <c r="AZ87" s="313" t="str">
        <f t="shared" ref="AZ87" si="1467">IF($N87="Out (znižuje náklady)",AF87,"0")</f>
        <v>N</v>
      </c>
      <c r="BA87" s="313">
        <f t="shared" ref="BA87" si="1468">IF($N87="Out (znižuje náklady)",AG87,"0")</f>
        <v>0</v>
      </c>
      <c r="BB87" s="313">
        <f t="shared" ref="BB87" si="1469">IF($N87="Out (znižuje náklady)",AH87,"0")</f>
        <v>8.75</v>
      </c>
      <c r="BC87" s="313">
        <f t="shared" ref="BC87" si="1470">IF($N87="Out (znižuje náklady)",AI87,"0")</f>
        <v>0</v>
      </c>
      <c r="BD87" s="313" t="str">
        <f t="shared" ref="BD87" si="1471">IF($N87="Out (znižuje náklady)",AJ87,"0")</f>
        <v>N</v>
      </c>
      <c r="BE87" s="313">
        <f t="shared" ref="BE87" si="1472">IF($N87="Out (znižuje náklady)",AK87,"0")</f>
        <v>0</v>
      </c>
      <c r="BF87" s="313">
        <f t="shared" ref="BF87" si="1473">IF($N87="Out (znižuje náklady)",AL87,"0")</f>
        <v>0</v>
      </c>
      <c r="BG87" s="313">
        <f t="shared" ref="BG87" si="1474">IF($N87="Out (znižuje náklady)",AM87,"0")</f>
        <v>0</v>
      </c>
      <c r="BH87" s="313">
        <f t="shared" ref="BH87" si="1475">IF($N87="Out (znižuje náklady)",AN87,"0")</f>
        <v>0</v>
      </c>
      <c r="BI87" s="324">
        <f t="shared" ref="BI87" si="1476">IF($N87="Out (znižuje náklady)",AO87,"0")</f>
        <v>0</v>
      </c>
      <c r="BJ87" s="314">
        <f>IF(F87=vstupy!$B$47,0,1)</f>
        <v>1</v>
      </c>
      <c r="BK87" s="315">
        <f t="shared" ref="BK87" si="1477">$BJ87*AP87</f>
        <v>0</v>
      </c>
      <c r="BL87" s="313">
        <f t="shared" ref="BL87" si="1478">$BJ87*AQ87</f>
        <v>0</v>
      </c>
      <c r="BM87" s="313">
        <f t="shared" ref="BM87" si="1479">$BJ87*AR87</f>
        <v>0</v>
      </c>
      <c r="BN87" s="313">
        <f t="shared" ref="BN87" si="1480">$BJ87*AS87</f>
        <v>0</v>
      </c>
      <c r="BO87" s="313">
        <f t="shared" ref="BO87" si="1481">$BJ87*AT87</f>
        <v>0</v>
      </c>
      <c r="BP87" s="313">
        <f t="shared" ref="BP87" si="1482">$BJ87*AU87</f>
        <v>0</v>
      </c>
      <c r="BQ87" s="313">
        <f t="shared" ref="BQ87" si="1483">$BJ87*AV87</f>
        <v>0</v>
      </c>
      <c r="BR87" s="313">
        <f t="shared" ref="BR87" si="1484">$BJ87*AW87</f>
        <v>0</v>
      </c>
      <c r="BS87" s="313">
        <f t="shared" ref="BS87" si="1485">$BJ87*AX87</f>
        <v>0</v>
      </c>
      <c r="BT87" s="310">
        <f t="shared" ref="BT87" si="1486">$BJ87*AY87</f>
        <v>0</v>
      </c>
      <c r="BU87" s="315" t="e">
        <f t="shared" ref="BU87" si="1487">$BJ87*AZ87</f>
        <v>#VALUE!</v>
      </c>
      <c r="BV87" s="313">
        <f t="shared" ref="BV87" si="1488">$BJ87*BA87</f>
        <v>0</v>
      </c>
      <c r="BW87" s="313">
        <f t="shared" ref="BW87" si="1489">$BJ87*BB87</f>
        <v>8.75</v>
      </c>
      <c r="BX87" s="313">
        <f t="shared" ref="BX87" si="1490">$BJ87*BC87</f>
        <v>0</v>
      </c>
      <c r="BY87" s="313" t="e">
        <f t="shared" ref="BY87" si="1491">$BJ87*BD87</f>
        <v>#VALUE!</v>
      </c>
      <c r="BZ87" s="313">
        <f t="shared" ref="BZ87" si="1492">$BJ87*BE87</f>
        <v>0</v>
      </c>
      <c r="CA87" s="313">
        <f t="shared" ref="CA87" si="1493">$BJ87*BF87</f>
        <v>0</v>
      </c>
      <c r="CB87" s="313">
        <f t="shared" ref="CB87" si="1494">$BJ87*BG87</f>
        <v>0</v>
      </c>
      <c r="CC87" s="313">
        <f t="shared" ref="CC87" si="1495">$BJ87*BH87</f>
        <v>0</v>
      </c>
      <c r="CD87" s="310">
        <f t="shared" ref="CD87" si="1496">$BJ87*BI87</f>
        <v>0</v>
      </c>
      <c r="CE87" s="316">
        <f>IF(N87="Nemení sa",1,0)</f>
        <v>0</v>
      </c>
      <c r="CF87" s="315">
        <f>AG87*$CE87</f>
        <v>0</v>
      </c>
      <c r="CG87" s="313">
        <f>AI87*$CE87</f>
        <v>0</v>
      </c>
      <c r="CH87" s="313">
        <f>AK87*$CE87</f>
        <v>0</v>
      </c>
      <c r="CI87" s="313">
        <f>AM87*$CE87</f>
        <v>0</v>
      </c>
      <c r="CJ87" s="310">
        <f>AO87*$CE87</f>
        <v>0</v>
      </c>
      <c r="CK87" s="317">
        <f t="shared" ref="CK87" si="1497">SUM(CF87:CJ89)</f>
        <v>0</v>
      </c>
      <c r="CL87" s="318">
        <f>IF(F87=vstupy!B$42,"1",0)</f>
        <v>0</v>
      </c>
      <c r="CM87" s="315">
        <f t="shared" ref="CM87:CV87" si="1498">IF($CL87="1",AP87,0)</f>
        <v>0</v>
      </c>
      <c r="CN87" s="313">
        <f t="shared" si="1498"/>
        <v>0</v>
      </c>
      <c r="CO87" s="313">
        <f t="shared" si="1498"/>
        <v>0</v>
      </c>
      <c r="CP87" s="313">
        <f t="shared" si="1498"/>
        <v>0</v>
      </c>
      <c r="CQ87" s="313">
        <f t="shared" si="1498"/>
        <v>0</v>
      </c>
      <c r="CR87" s="313">
        <f t="shared" si="1498"/>
        <v>0</v>
      </c>
      <c r="CS87" s="313">
        <f t="shared" si="1498"/>
        <v>0</v>
      </c>
      <c r="CT87" s="313">
        <f t="shared" si="1498"/>
        <v>0</v>
      </c>
      <c r="CU87" s="313">
        <f t="shared" si="1498"/>
        <v>0</v>
      </c>
      <c r="CV87" s="310">
        <f t="shared" si="1498"/>
        <v>0</v>
      </c>
      <c r="CW87" s="314">
        <f>CP87+CT87+CV87</f>
        <v>0</v>
      </c>
      <c r="CX87" s="314">
        <f t="shared" ref="CX87" si="1499">CN87+CR87</f>
        <v>0</v>
      </c>
      <c r="CY87" s="315">
        <f t="shared" ref="CY87:DH87" si="1500">IF($CL87="1",AZ87,0)</f>
        <v>0</v>
      </c>
      <c r="CZ87" s="313">
        <f t="shared" si="1500"/>
        <v>0</v>
      </c>
      <c r="DA87" s="313">
        <f t="shared" si="1500"/>
        <v>0</v>
      </c>
      <c r="DB87" s="313">
        <f t="shared" si="1500"/>
        <v>0</v>
      </c>
      <c r="DC87" s="313">
        <f t="shared" si="1500"/>
        <v>0</v>
      </c>
      <c r="DD87" s="313">
        <f t="shared" si="1500"/>
        <v>0</v>
      </c>
      <c r="DE87" s="313">
        <f t="shared" si="1500"/>
        <v>0</v>
      </c>
      <c r="DF87" s="313">
        <f t="shared" si="1500"/>
        <v>0</v>
      </c>
      <c r="DG87" s="313">
        <f t="shared" si="1500"/>
        <v>0</v>
      </c>
      <c r="DH87" s="310">
        <f t="shared" si="1500"/>
        <v>0</v>
      </c>
      <c r="DI87" s="321">
        <f>DB87+DF87+DH87</f>
        <v>0</v>
      </c>
      <c r="DJ87" s="321">
        <f t="shared" ref="DJ87" si="1501">CZ87+DD87</f>
        <v>0</v>
      </c>
      <c r="DK87" s="322">
        <f>IF(CE87=0,1,0)</f>
        <v>1</v>
      </c>
      <c r="DL87" s="322">
        <f>IFERROR(IF($AF87="N",AH87+AJ87+AL87+AN87,AF87+AH87+AJ87+AL87+AN87),0)*$DK87</f>
        <v>0</v>
      </c>
      <c r="DM87" s="322">
        <f>(AG87+AI87+AK87+AM87+AO87)*$DK87</f>
        <v>0</v>
      </c>
      <c r="DN87" s="322">
        <f>AS87+AW87+AY87-CW87</f>
        <v>0</v>
      </c>
      <c r="DO87" s="322">
        <f>BC87+BG87+BI87-DI87</f>
        <v>0</v>
      </c>
      <c r="DP87" s="322">
        <f>DN87+DO87</f>
        <v>0</v>
      </c>
      <c r="DQ87" s="323" t="str">
        <f>IF(OR(F87=vstupy!B$40,F87=vstupy!B$41,F87=vstupy!B$42,),"0","1")</f>
        <v>0</v>
      </c>
      <c r="DR87" s="315">
        <f>IF($DQ87="1",AQ87,"0")+CF87</f>
        <v>0</v>
      </c>
      <c r="DS87" s="313">
        <f>IF($DQ87="1",AS87,"0")+CG87</f>
        <v>0</v>
      </c>
      <c r="DT87" s="313">
        <f>IF($DQ87="1",AU87,"0")+CH87</f>
        <v>0</v>
      </c>
      <c r="DU87" s="313">
        <f>IF($DQ87="1",AW87,"0")+CI87</f>
        <v>0</v>
      </c>
      <c r="DV87" s="310">
        <f>IF($DQ87="1",AY87,"0")+CJ87</f>
        <v>0</v>
      </c>
      <c r="DW87" s="311">
        <f t="shared" ref="DW87" si="1502">SUM(DR87:DV89)</f>
        <v>0</v>
      </c>
      <c r="DX87" s="315" t="str">
        <f t="shared" ref="DX87" si="1503">IF($DQ87="1",BA87,"0")</f>
        <v>0</v>
      </c>
      <c r="DY87" s="313" t="str">
        <f t="shared" ref="DY87" si="1504">IF($DQ87="1",BC87,"0")</f>
        <v>0</v>
      </c>
      <c r="DZ87" s="313" t="str">
        <f t="shared" ref="DZ87" si="1505">IF($DQ87="1",BE87,"0")</f>
        <v>0</v>
      </c>
      <c r="EA87" s="313" t="str">
        <f>IF($DQ87="1",BG87,"0")</f>
        <v>0</v>
      </c>
      <c r="EB87" s="310" t="str">
        <f>IF($DQ87="1",BI87,"0")</f>
        <v>0</v>
      </c>
      <c r="EC87" s="311">
        <f t="shared" ref="EC87" si="1506">SUM(DX87:EB89)</f>
        <v>0</v>
      </c>
      <c r="ED87" s="312">
        <f>EC87+DW87</f>
        <v>0</v>
      </c>
    </row>
    <row r="88" spans="2:134" ht="12.6" customHeight="1" x14ac:dyDescent="0.2">
      <c r="B88" s="365"/>
      <c r="C88" s="364"/>
      <c r="D88" s="364"/>
      <c r="E88" s="364"/>
      <c r="F88" s="359"/>
      <c r="G88" s="361"/>
      <c r="H88" s="302"/>
      <c r="I88" s="302"/>
      <c r="J88" s="305"/>
      <c r="K88" s="359"/>
      <c r="L88" s="344"/>
      <c r="M88" s="367"/>
      <c r="N88" s="344"/>
      <c r="O88" s="344"/>
      <c r="P88" s="344"/>
      <c r="Q88" s="345"/>
      <c r="R88" s="346"/>
      <c r="S88" s="344"/>
      <c r="T88" s="347"/>
      <c r="U88" s="345"/>
      <c r="V88" s="346"/>
      <c r="W88" s="344"/>
      <c r="X88" s="174" t="s">
        <v>157</v>
      </c>
      <c r="Y88" s="188" t="s">
        <v>152</v>
      </c>
      <c r="Z88" s="185">
        <f>VLOOKUP($X88,vstupy!$B$18:$F$31,MATCH($Y88,vstupy!$B$17:$F$17,0),0)</f>
        <v>0</v>
      </c>
      <c r="AA88" s="121" t="s">
        <v>158</v>
      </c>
      <c r="AB88" s="185">
        <f>VLOOKUP($AA88,vstupy!$B$34:$C$36,2,FALSE)</f>
        <v>0</v>
      </c>
      <c r="AC88" s="185">
        <f t="shared" si="1273"/>
        <v>0</v>
      </c>
      <c r="AD88" s="342"/>
      <c r="AE88" s="326"/>
      <c r="AF88" s="315"/>
      <c r="AG88" s="330"/>
      <c r="AH88" s="330"/>
      <c r="AI88" s="330"/>
      <c r="AJ88" s="330"/>
      <c r="AK88" s="330"/>
      <c r="AL88" s="330"/>
      <c r="AM88" s="335"/>
      <c r="AN88" s="330"/>
      <c r="AO88" s="336"/>
      <c r="AP88" s="315"/>
      <c r="AQ88" s="313"/>
      <c r="AR88" s="313"/>
      <c r="AS88" s="313"/>
      <c r="AT88" s="313"/>
      <c r="AU88" s="313"/>
      <c r="AV88" s="313"/>
      <c r="AW88" s="313"/>
      <c r="AX88" s="313"/>
      <c r="AY88" s="313"/>
      <c r="AZ88" s="313"/>
      <c r="BA88" s="313"/>
      <c r="BB88" s="313"/>
      <c r="BC88" s="313"/>
      <c r="BD88" s="313"/>
      <c r="BE88" s="313"/>
      <c r="BF88" s="313"/>
      <c r="BG88" s="313"/>
      <c r="BH88" s="313"/>
      <c r="BI88" s="324"/>
      <c r="BJ88" s="314"/>
      <c r="BK88" s="315"/>
      <c r="BL88" s="313"/>
      <c r="BM88" s="313"/>
      <c r="BN88" s="313"/>
      <c r="BO88" s="313"/>
      <c r="BP88" s="313"/>
      <c r="BQ88" s="313"/>
      <c r="BR88" s="313"/>
      <c r="BS88" s="313"/>
      <c r="BT88" s="310"/>
      <c r="BU88" s="315"/>
      <c r="BV88" s="313"/>
      <c r="BW88" s="313"/>
      <c r="BX88" s="313"/>
      <c r="BY88" s="313"/>
      <c r="BZ88" s="313"/>
      <c r="CA88" s="313"/>
      <c r="CB88" s="313"/>
      <c r="CC88" s="313"/>
      <c r="CD88" s="310"/>
      <c r="CE88" s="316"/>
      <c r="CF88" s="315"/>
      <c r="CG88" s="313"/>
      <c r="CH88" s="313"/>
      <c r="CI88" s="313"/>
      <c r="CJ88" s="310"/>
      <c r="CK88" s="317"/>
      <c r="CL88" s="319"/>
      <c r="CM88" s="315"/>
      <c r="CN88" s="313"/>
      <c r="CO88" s="313"/>
      <c r="CP88" s="313"/>
      <c r="CQ88" s="313"/>
      <c r="CR88" s="313"/>
      <c r="CS88" s="313"/>
      <c r="CT88" s="313"/>
      <c r="CU88" s="313"/>
      <c r="CV88" s="310"/>
      <c r="CW88" s="314"/>
      <c r="CX88" s="314"/>
      <c r="CY88" s="315"/>
      <c r="CZ88" s="313"/>
      <c r="DA88" s="313"/>
      <c r="DB88" s="313"/>
      <c r="DC88" s="313"/>
      <c r="DD88" s="313"/>
      <c r="DE88" s="313"/>
      <c r="DF88" s="313"/>
      <c r="DG88" s="313"/>
      <c r="DH88" s="310"/>
      <c r="DI88" s="321"/>
      <c r="DJ88" s="321"/>
      <c r="DK88" s="322"/>
      <c r="DL88" s="322"/>
      <c r="DM88" s="322"/>
      <c r="DN88" s="322"/>
      <c r="DO88" s="322"/>
      <c r="DP88" s="322"/>
      <c r="DQ88" s="323"/>
      <c r="DR88" s="315"/>
      <c r="DS88" s="313"/>
      <c r="DT88" s="313"/>
      <c r="DU88" s="313"/>
      <c r="DV88" s="310"/>
      <c r="DW88" s="311"/>
      <c r="DX88" s="315"/>
      <c r="DY88" s="313"/>
      <c r="DZ88" s="313"/>
      <c r="EA88" s="313"/>
      <c r="EB88" s="310"/>
      <c r="EC88" s="311"/>
      <c r="ED88" s="312"/>
    </row>
    <row r="89" spans="2:134" ht="12.6" customHeight="1" x14ac:dyDescent="0.2">
      <c r="B89" s="365"/>
      <c r="C89" s="364"/>
      <c r="D89" s="364"/>
      <c r="E89" s="364"/>
      <c r="F89" s="360"/>
      <c r="G89" s="361"/>
      <c r="H89" s="303"/>
      <c r="I89" s="303"/>
      <c r="J89" s="306"/>
      <c r="K89" s="360"/>
      <c r="L89" s="344"/>
      <c r="M89" s="367"/>
      <c r="N89" s="344"/>
      <c r="O89" s="344"/>
      <c r="P89" s="344"/>
      <c r="Q89" s="345"/>
      <c r="R89" s="346"/>
      <c r="S89" s="344"/>
      <c r="T89" s="347"/>
      <c r="U89" s="345"/>
      <c r="V89" s="346"/>
      <c r="W89" s="344"/>
      <c r="X89" s="174" t="s">
        <v>157</v>
      </c>
      <c r="Y89" s="188" t="s">
        <v>152</v>
      </c>
      <c r="Z89" s="185">
        <f>VLOOKUP($X89,vstupy!$B$18:$F$31,MATCH($Y89,vstupy!$B$17:$F$17,0),0)</f>
        <v>0</v>
      </c>
      <c r="AA89" s="121" t="s">
        <v>158</v>
      </c>
      <c r="AB89" s="185">
        <f>VLOOKUP($AA89,vstupy!$B$34:$C$36,2,FALSE)</f>
        <v>0</v>
      </c>
      <c r="AC89" s="185">
        <f t="shared" si="1273"/>
        <v>0</v>
      </c>
      <c r="AD89" s="343"/>
      <c r="AE89" s="327"/>
      <c r="AF89" s="315"/>
      <c r="AG89" s="330"/>
      <c r="AH89" s="330"/>
      <c r="AI89" s="330"/>
      <c r="AJ89" s="330"/>
      <c r="AK89" s="330"/>
      <c r="AL89" s="330"/>
      <c r="AM89" s="333"/>
      <c r="AN89" s="330"/>
      <c r="AO89" s="336"/>
      <c r="AP89" s="315"/>
      <c r="AQ89" s="313"/>
      <c r="AR89" s="313"/>
      <c r="AS89" s="313"/>
      <c r="AT89" s="313"/>
      <c r="AU89" s="313"/>
      <c r="AV89" s="313"/>
      <c r="AW89" s="313"/>
      <c r="AX89" s="313"/>
      <c r="AY89" s="313"/>
      <c r="AZ89" s="313"/>
      <c r="BA89" s="313"/>
      <c r="BB89" s="313"/>
      <c r="BC89" s="313"/>
      <c r="BD89" s="313"/>
      <c r="BE89" s="313"/>
      <c r="BF89" s="313"/>
      <c r="BG89" s="313"/>
      <c r="BH89" s="313"/>
      <c r="BI89" s="324"/>
      <c r="BJ89" s="314"/>
      <c r="BK89" s="315"/>
      <c r="BL89" s="313"/>
      <c r="BM89" s="313"/>
      <c r="BN89" s="313"/>
      <c r="BO89" s="313"/>
      <c r="BP89" s="313"/>
      <c r="BQ89" s="313"/>
      <c r="BR89" s="313"/>
      <c r="BS89" s="313"/>
      <c r="BT89" s="310"/>
      <c r="BU89" s="315"/>
      <c r="BV89" s="313"/>
      <c r="BW89" s="313"/>
      <c r="BX89" s="313"/>
      <c r="BY89" s="313"/>
      <c r="BZ89" s="313"/>
      <c r="CA89" s="313"/>
      <c r="CB89" s="313"/>
      <c r="CC89" s="313"/>
      <c r="CD89" s="310"/>
      <c r="CE89" s="316"/>
      <c r="CF89" s="315"/>
      <c r="CG89" s="313"/>
      <c r="CH89" s="313"/>
      <c r="CI89" s="313"/>
      <c r="CJ89" s="310"/>
      <c r="CK89" s="317"/>
      <c r="CL89" s="320"/>
      <c r="CM89" s="315"/>
      <c r="CN89" s="313"/>
      <c r="CO89" s="313"/>
      <c r="CP89" s="313"/>
      <c r="CQ89" s="313"/>
      <c r="CR89" s="313"/>
      <c r="CS89" s="313"/>
      <c r="CT89" s="313"/>
      <c r="CU89" s="313"/>
      <c r="CV89" s="310"/>
      <c r="CW89" s="314"/>
      <c r="CX89" s="314"/>
      <c r="CY89" s="315"/>
      <c r="CZ89" s="313"/>
      <c r="DA89" s="313"/>
      <c r="DB89" s="313"/>
      <c r="DC89" s="313"/>
      <c r="DD89" s="313"/>
      <c r="DE89" s="313"/>
      <c r="DF89" s="313"/>
      <c r="DG89" s="313"/>
      <c r="DH89" s="310"/>
      <c r="DI89" s="321"/>
      <c r="DJ89" s="321"/>
      <c r="DK89" s="322"/>
      <c r="DL89" s="322"/>
      <c r="DM89" s="322"/>
      <c r="DN89" s="322"/>
      <c r="DO89" s="322"/>
      <c r="DP89" s="322"/>
      <c r="DQ89" s="323"/>
      <c r="DR89" s="315"/>
      <c r="DS89" s="313"/>
      <c r="DT89" s="313"/>
      <c r="DU89" s="313"/>
      <c r="DV89" s="310"/>
      <c r="DW89" s="311"/>
      <c r="DX89" s="315"/>
      <c r="DY89" s="313"/>
      <c r="DZ89" s="313"/>
      <c r="EA89" s="313"/>
      <c r="EB89" s="310"/>
      <c r="EC89" s="311"/>
      <c r="ED89" s="312"/>
    </row>
    <row r="90" spans="2:134" ht="12.6" customHeight="1" x14ac:dyDescent="0.2">
      <c r="B90" s="366">
        <f t="shared" ref="B90" si="1507">B87+1</f>
        <v>28</v>
      </c>
      <c r="C90" s="363" t="s">
        <v>349</v>
      </c>
      <c r="D90" s="363" t="s">
        <v>331</v>
      </c>
      <c r="E90" s="363" t="s">
        <v>336</v>
      </c>
      <c r="F90" s="355" t="s">
        <v>208</v>
      </c>
      <c r="G90" s="362">
        <v>46388</v>
      </c>
      <c r="H90" s="307" t="str">
        <f t="shared" ref="H90" si="1508">IF($F90="3e)  Skoršia transpozícia  - zavedenie transpozície pred termínom ktorý určuje smernica EÚ. "," ","")</f>
        <v/>
      </c>
      <c r="I90" s="307" t="str">
        <f t="shared" ref="I90" si="1509">IF($F90="3e)  Skoršia transpozícia  - zavedenie transpozície pred termínom ktorý určuje smernica EÚ. ",$H90,"NA")</f>
        <v>NA</v>
      </c>
      <c r="J90" s="298">
        <f>IF(I90&gt;12,1,I90/12)</f>
        <v>1</v>
      </c>
      <c r="K90" s="355" t="s">
        <v>476</v>
      </c>
      <c r="L90" s="348">
        <v>0</v>
      </c>
      <c r="M90" s="354">
        <f>IF(L90="N",0,L90)</f>
        <v>0</v>
      </c>
      <c r="N90" s="348" t="s">
        <v>213</v>
      </c>
      <c r="O90" s="348"/>
      <c r="P90" s="348">
        <v>35</v>
      </c>
      <c r="Q90" s="349" t="s">
        <v>185</v>
      </c>
      <c r="R90" s="350">
        <f>VLOOKUP(Q90,vstupy!$B$3:$C$15,2,FALSE)</f>
        <v>0.25</v>
      </c>
      <c r="S90" s="348"/>
      <c r="T90" s="351"/>
      <c r="U90" s="349" t="s">
        <v>36</v>
      </c>
      <c r="V90" s="350">
        <f>VLOOKUP(U90,vstupy!$B$3:$C$15,2,FALSE)</f>
        <v>0</v>
      </c>
      <c r="W90" s="348"/>
      <c r="X90" s="283" t="s">
        <v>157</v>
      </c>
      <c r="Y90" s="284" t="s">
        <v>152</v>
      </c>
      <c r="Z90" s="285">
        <f>VLOOKUP($X90,vstupy!$B$18:$F$31,MATCH($Y90,vstupy!$B$17:$F$17,0),0)</f>
        <v>0</v>
      </c>
      <c r="AA90" s="286" t="s">
        <v>158</v>
      </c>
      <c r="AB90" s="285">
        <f>VLOOKUP($AA90,vstupy!$B$34:$C$36,2,FALSE)</f>
        <v>0</v>
      </c>
      <c r="AC90" s="285">
        <f t="shared" si="1273"/>
        <v>0</v>
      </c>
      <c r="AD90" s="338" t="s">
        <v>36</v>
      </c>
      <c r="AE90" s="325">
        <f>VLOOKUP(AD90,vstupy!$B$3:$C$15,2,FALSE)</f>
        <v>0</v>
      </c>
      <c r="AF90" s="328" t="str">
        <f>IFERROR(IF(M90=0,"N",O90/L90*J90),0)</f>
        <v>N</v>
      </c>
      <c r="AG90" s="333">
        <f>O90*J90</f>
        <v>0</v>
      </c>
      <c r="AH90" s="395">
        <f t="shared" ref="AH90" si="1510">P90*R90*J90</f>
        <v>8.75</v>
      </c>
      <c r="AI90" s="333">
        <f t="shared" ref="AI90" si="1511">IFERROR(AH90*M90,0)</f>
        <v>0</v>
      </c>
      <c r="AJ90" s="395" t="str">
        <f t="shared" si="1395"/>
        <v>N</v>
      </c>
      <c r="AK90" s="333">
        <f t="shared" ref="AK90" si="1512">S90*J90</f>
        <v>0</v>
      </c>
      <c r="AL90" s="333">
        <f>T90*V90*J90</f>
        <v>0</v>
      </c>
      <c r="AM90" s="334">
        <f t="shared" ref="AM90" si="1513">IFERROR(AL90*M90,0)</f>
        <v>0</v>
      </c>
      <c r="AN90" s="333">
        <f t="shared" ref="AN90" si="1514">IF(W90&gt;0,IF(AE90&gt;0,($G$5/160)*(W90/60)*AE90*J90,0),IF(AE90&gt;0,($G$5/160)*((AC90+AC91+AC92)/60)*AE90*J90,0))</f>
        <v>0</v>
      </c>
      <c r="AO90" s="394">
        <f>IFERROR(AN90*M90,0)</f>
        <v>0</v>
      </c>
      <c r="AP90" s="315">
        <f t="shared" ref="AP90" si="1515">IF($N90="In (zvyšuje náklady)",AF90,0)</f>
        <v>0</v>
      </c>
      <c r="AQ90" s="313">
        <f t="shared" ref="AQ90" si="1516">IF($N90="In (zvyšuje náklady)",AG90,0)</f>
        <v>0</v>
      </c>
      <c r="AR90" s="313">
        <f t="shared" ref="AR90" si="1517">IF($N90="In (zvyšuje náklady)",AH90,0)</f>
        <v>0</v>
      </c>
      <c r="AS90" s="313">
        <f t="shared" ref="AS90" si="1518">IF($N90="In (zvyšuje náklady)",AI90,0)</f>
        <v>0</v>
      </c>
      <c r="AT90" s="313">
        <f t="shared" ref="AT90" si="1519">IF($N90="In (zvyšuje náklady)",AJ90,0)</f>
        <v>0</v>
      </c>
      <c r="AU90" s="313">
        <f t="shared" ref="AU90" si="1520">IF($N90="In (zvyšuje náklady)",AK90,0)</f>
        <v>0</v>
      </c>
      <c r="AV90" s="313">
        <f t="shared" ref="AV90" si="1521">IF($N90="In (zvyšuje náklady)",AL90,0)</f>
        <v>0</v>
      </c>
      <c r="AW90" s="313">
        <f t="shared" ref="AW90" si="1522">IF($N90="In (zvyšuje náklady)",AM90,0)</f>
        <v>0</v>
      </c>
      <c r="AX90" s="313">
        <f t="shared" ref="AX90" si="1523">IF($N90="In (zvyšuje náklady)",AN90,0)</f>
        <v>0</v>
      </c>
      <c r="AY90" s="313">
        <f t="shared" ref="AY90" si="1524">IF($N90="In (zvyšuje náklady)",AO90,0)</f>
        <v>0</v>
      </c>
      <c r="AZ90" s="313" t="str">
        <f t="shared" ref="AZ90" si="1525">IF($N90="Out (znižuje náklady)",AF90,"0")</f>
        <v>N</v>
      </c>
      <c r="BA90" s="313">
        <f t="shared" ref="BA90" si="1526">IF($N90="Out (znižuje náklady)",AG90,"0")</f>
        <v>0</v>
      </c>
      <c r="BB90" s="313">
        <f t="shared" ref="BB90" si="1527">IF($N90="Out (znižuje náklady)",AH90,"0")</f>
        <v>8.75</v>
      </c>
      <c r="BC90" s="313">
        <f t="shared" ref="BC90" si="1528">IF($N90="Out (znižuje náklady)",AI90,"0")</f>
        <v>0</v>
      </c>
      <c r="BD90" s="313" t="str">
        <f t="shared" ref="BD90" si="1529">IF($N90="Out (znižuje náklady)",AJ90,"0")</f>
        <v>N</v>
      </c>
      <c r="BE90" s="313">
        <f t="shared" ref="BE90" si="1530">IF($N90="Out (znižuje náklady)",AK90,"0")</f>
        <v>0</v>
      </c>
      <c r="BF90" s="313">
        <f t="shared" ref="BF90" si="1531">IF($N90="Out (znižuje náklady)",AL90,"0")</f>
        <v>0</v>
      </c>
      <c r="BG90" s="313">
        <f t="shared" ref="BG90" si="1532">IF($N90="Out (znižuje náklady)",AM90,"0")</f>
        <v>0</v>
      </c>
      <c r="BH90" s="313">
        <f t="shared" ref="BH90" si="1533">IF($N90="Out (znižuje náklady)",AN90,"0")</f>
        <v>0</v>
      </c>
      <c r="BI90" s="324">
        <f t="shared" ref="BI90" si="1534">IF($N90="Out (znižuje náklady)",AO90,"0")</f>
        <v>0</v>
      </c>
      <c r="BJ90" s="314">
        <f>IF(F90=vstupy!$B$47,0,1)</f>
        <v>1</v>
      </c>
      <c r="BK90" s="315">
        <f t="shared" ref="BK90" si="1535">$BJ90*AP90</f>
        <v>0</v>
      </c>
      <c r="BL90" s="313">
        <f t="shared" ref="BL90" si="1536">$BJ90*AQ90</f>
        <v>0</v>
      </c>
      <c r="BM90" s="313">
        <f t="shared" ref="BM90" si="1537">$BJ90*AR90</f>
        <v>0</v>
      </c>
      <c r="BN90" s="313">
        <f t="shared" ref="BN90" si="1538">$BJ90*AS90</f>
        <v>0</v>
      </c>
      <c r="BO90" s="313">
        <f t="shared" ref="BO90" si="1539">$BJ90*AT90</f>
        <v>0</v>
      </c>
      <c r="BP90" s="313">
        <f t="shared" ref="BP90" si="1540">$BJ90*AU90</f>
        <v>0</v>
      </c>
      <c r="BQ90" s="313">
        <f t="shared" ref="BQ90" si="1541">$BJ90*AV90</f>
        <v>0</v>
      </c>
      <c r="BR90" s="313">
        <f t="shared" ref="BR90" si="1542">$BJ90*AW90</f>
        <v>0</v>
      </c>
      <c r="BS90" s="313">
        <f t="shared" ref="BS90" si="1543">$BJ90*AX90</f>
        <v>0</v>
      </c>
      <c r="BT90" s="310">
        <f t="shared" ref="BT90" si="1544">$BJ90*AY90</f>
        <v>0</v>
      </c>
      <c r="BU90" s="315" t="e">
        <f t="shared" ref="BU90" si="1545">$BJ90*AZ90</f>
        <v>#VALUE!</v>
      </c>
      <c r="BV90" s="313">
        <f t="shared" ref="BV90" si="1546">$BJ90*BA90</f>
        <v>0</v>
      </c>
      <c r="BW90" s="313">
        <f t="shared" ref="BW90" si="1547">$BJ90*BB90</f>
        <v>8.75</v>
      </c>
      <c r="BX90" s="313">
        <f t="shared" ref="BX90" si="1548">$BJ90*BC90</f>
        <v>0</v>
      </c>
      <c r="BY90" s="313" t="e">
        <f t="shared" ref="BY90" si="1549">$BJ90*BD90</f>
        <v>#VALUE!</v>
      </c>
      <c r="BZ90" s="313">
        <f t="shared" ref="BZ90" si="1550">$BJ90*BE90</f>
        <v>0</v>
      </c>
      <c r="CA90" s="313">
        <f t="shared" ref="CA90" si="1551">$BJ90*BF90</f>
        <v>0</v>
      </c>
      <c r="CB90" s="313">
        <f t="shared" ref="CB90" si="1552">$BJ90*BG90</f>
        <v>0</v>
      </c>
      <c r="CC90" s="313">
        <f t="shared" ref="CC90" si="1553">$BJ90*BH90</f>
        <v>0</v>
      </c>
      <c r="CD90" s="310">
        <f t="shared" ref="CD90" si="1554">$BJ90*BI90</f>
        <v>0</v>
      </c>
      <c r="CE90" s="316">
        <f>IF(N90="Nemení sa",1,0)</f>
        <v>0</v>
      </c>
      <c r="CF90" s="315">
        <f>AG90*$CE90</f>
        <v>0</v>
      </c>
      <c r="CG90" s="313">
        <f>AI90*$CE90</f>
        <v>0</v>
      </c>
      <c r="CH90" s="313">
        <f>AK90*$CE90</f>
        <v>0</v>
      </c>
      <c r="CI90" s="313">
        <f>AM90*$CE90</f>
        <v>0</v>
      </c>
      <c r="CJ90" s="310">
        <f>AO90*$CE90</f>
        <v>0</v>
      </c>
      <c r="CK90" s="317">
        <f t="shared" ref="CK90" si="1555">SUM(CF90:CJ92)</f>
        <v>0</v>
      </c>
      <c r="CL90" s="318">
        <f>IF(F90=vstupy!B$42,"1",0)</f>
        <v>0</v>
      </c>
      <c r="CM90" s="315">
        <f t="shared" ref="CM90:CV90" si="1556">IF($CL90="1",AP90,0)</f>
        <v>0</v>
      </c>
      <c r="CN90" s="313">
        <f t="shared" si="1556"/>
        <v>0</v>
      </c>
      <c r="CO90" s="313">
        <f t="shared" si="1556"/>
        <v>0</v>
      </c>
      <c r="CP90" s="313">
        <f t="shared" si="1556"/>
        <v>0</v>
      </c>
      <c r="CQ90" s="313">
        <f t="shared" si="1556"/>
        <v>0</v>
      </c>
      <c r="CR90" s="313">
        <f t="shared" si="1556"/>
        <v>0</v>
      </c>
      <c r="CS90" s="313">
        <f t="shared" si="1556"/>
        <v>0</v>
      </c>
      <c r="CT90" s="313">
        <f t="shared" si="1556"/>
        <v>0</v>
      </c>
      <c r="CU90" s="313">
        <f t="shared" si="1556"/>
        <v>0</v>
      </c>
      <c r="CV90" s="310">
        <f t="shared" si="1556"/>
        <v>0</v>
      </c>
      <c r="CW90" s="314">
        <f>CP90+CT90+CV90</f>
        <v>0</v>
      </c>
      <c r="CX90" s="314">
        <f t="shared" ref="CX90" si="1557">CN90+CR90</f>
        <v>0</v>
      </c>
      <c r="CY90" s="315">
        <f t="shared" ref="CY90:DH90" si="1558">IF($CL90="1",AZ90,0)</f>
        <v>0</v>
      </c>
      <c r="CZ90" s="313">
        <f t="shared" si="1558"/>
        <v>0</v>
      </c>
      <c r="DA90" s="313">
        <f t="shared" si="1558"/>
        <v>0</v>
      </c>
      <c r="DB90" s="313">
        <f t="shared" si="1558"/>
        <v>0</v>
      </c>
      <c r="DC90" s="313">
        <f t="shared" si="1558"/>
        <v>0</v>
      </c>
      <c r="DD90" s="313">
        <f t="shared" si="1558"/>
        <v>0</v>
      </c>
      <c r="DE90" s="313">
        <f t="shared" si="1558"/>
        <v>0</v>
      </c>
      <c r="DF90" s="313">
        <f t="shared" si="1558"/>
        <v>0</v>
      </c>
      <c r="DG90" s="313">
        <f t="shared" si="1558"/>
        <v>0</v>
      </c>
      <c r="DH90" s="310">
        <f t="shared" si="1558"/>
        <v>0</v>
      </c>
      <c r="DI90" s="321">
        <f>DB90+DF90+DH90</f>
        <v>0</v>
      </c>
      <c r="DJ90" s="321">
        <f t="shared" ref="DJ90" si="1559">CZ90+DD90</f>
        <v>0</v>
      </c>
      <c r="DK90" s="322">
        <f>IF(CE90=0,1,0)</f>
        <v>1</v>
      </c>
      <c r="DL90" s="322">
        <f>IFERROR(IF($AF90="N",AH90+AJ90+AL90+AN90,AF90+AH90+AJ90+AL90+AN90),0)*$DK90</f>
        <v>0</v>
      </c>
      <c r="DM90" s="322">
        <f>(AG90+AI90+AK90+AM90+AO90)*$DK90</f>
        <v>0</v>
      </c>
      <c r="DN90" s="322">
        <f>AS90+AW90+AY90-CW90</f>
        <v>0</v>
      </c>
      <c r="DO90" s="322">
        <f>BC90+BG90+BI90-DI90</f>
        <v>0</v>
      </c>
      <c r="DP90" s="322">
        <f>DN90+DO90</f>
        <v>0</v>
      </c>
      <c r="DQ90" s="323" t="str">
        <f>IF(OR(F90=vstupy!B$40,F90=vstupy!B$41,F90=vstupy!B$42,),"0","1")</f>
        <v>0</v>
      </c>
      <c r="DR90" s="315">
        <f>IF($DQ90="1",AQ90,"0")+CF90</f>
        <v>0</v>
      </c>
      <c r="DS90" s="313">
        <f>IF($DQ90="1",AS90,"0")+CG90</f>
        <v>0</v>
      </c>
      <c r="DT90" s="313">
        <f>IF($DQ90="1",AU90,"0")+CH90</f>
        <v>0</v>
      </c>
      <c r="DU90" s="313">
        <f>IF($DQ90="1",AW90,"0")+CI90</f>
        <v>0</v>
      </c>
      <c r="DV90" s="310">
        <f>IF($DQ90="1",AY90,"0")+CJ90</f>
        <v>0</v>
      </c>
      <c r="DW90" s="311">
        <f t="shared" ref="DW90" si="1560">SUM(DR90:DV92)</f>
        <v>0</v>
      </c>
      <c r="DX90" s="315" t="str">
        <f t="shared" ref="DX90" si="1561">IF($DQ90="1",BA90,"0")</f>
        <v>0</v>
      </c>
      <c r="DY90" s="313" t="str">
        <f t="shared" ref="DY90" si="1562">IF($DQ90="1",BC90,"0")</f>
        <v>0</v>
      </c>
      <c r="DZ90" s="313" t="str">
        <f t="shared" ref="DZ90" si="1563">IF($DQ90="1",BE90,"0")</f>
        <v>0</v>
      </c>
      <c r="EA90" s="313" t="str">
        <f>IF($DQ90="1",BG90,"0")</f>
        <v>0</v>
      </c>
      <c r="EB90" s="310" t="str">
        <f>IF($DQ90="1",BI90,"0")</f>
        <v>0</v>
      </c>
      <c r="EC90" s="311">
        <f t="shared" ref="EC90" si="1564">SUM(DX90:EB92)</f>
        <v>0</v>
      </c>
      <c r="ED90" s="312">
        <f>EC90+DW90</f>
        <v>0</v>
      </c>
    </row>
    <row r="91" spans="2:134" ht="12.6" customHeight="1" x14ac:dyDescent="0.2">
      <c r="B91" s="366"/>
      <c r="C91" s="363"/>
      <c r="D91" s="363"/>
      <c r="E91" s="363"/>
      <c r="F91" s="356"/>
      <c r="G91" s="362"/>
      <c r="H91" s="308"/>
      <c r="I91" s="308"/>
      <c r="J91" s="299"/>
      <c r="K91" s="356"/>
      <c r="L91" s="348"/>
      <c r="M91" s="354"/>
      <c r="N91" s="348"/>
      <c r="O91" s="348"/>
      <c r="P91" s="348"/>
      <c r="Q91" s="349"/>
      <c r="R91" s="350"/>
      <c r="S91" s="348"/>
      <c r="T91" s="351"/>
      <c r="U91" s="349"/>
      <c r="V91" s="350"/>
      <c r="W91" s="348"/>
      <c r="X91" s="283" t="s">
        <v>157</v>
      </c>
      <c r="Y91" s="284" t="s">
        <v>152</v>
      </c>
      <c r="Z91" s="285">
        <f>VLOOKUP($X91,vstupy!$B$18:$F$31,MATCH($Y91,vstupy!$B$17:$F$17,0),0)</f>
        <v>0</v>
      </c>
      <c r="AA91" s="286" t="s">
        <v>158</v>
      </c>
      <c r="AB91" s="285">
        <f>VLOOKUP($AA91,vstupy!$B$34:$C$36,2,FALSE)</f>
        <v>0</v>
      </c>
      <c r="AC91" s="285">
        <f t="shared" si="1273"/>
        <v>0</v>
      </c>
      <c r="AD91" s="339"/>
      <c r="AE91" s="326"/>
      <c r="AF91" s="315"/>
      <c r="AG91" s="330"/>
      <c r="AH91" s="330"/>
      <c r="AI91" s="330"/>
      <c r="AJ91" s="330"/>
      <c r="AK91" s="330"/>
      <c r="AL91" s="330"/>
      <c r="AM91" s="335"/>
      <c r="AN91" s="330"/>
      <c r="AO91" s="336"/>
      <c r="AP91" s="315"/>
      <c r="AQ91" s="313"/>
      <c r="AR91" s="313"/>
      <c r="AS91" s="313"/>
      <c r="AT91" s="313"/>
      <c r="AU91" s="313"/>
      <c r="AV91" s="313"/>
      <c r="AW91" s="313"/>
      <c r="AX91" s="313"/>
      <c r="AY91" s="313"/>
      <c r="AZ91" s="313"/>
      <c r="BA91" s="313"/>
      <c r="BB91" s="313"/>
      <c r="BC91" s="313"/>
      <c r="BD91" s="313"/>
      <c r="BE91" s="313"/>
      <c r="BF91" s="313"/>
      <c r="BG91" s="313"/>
      <c r="BH91" s="313"/>
      <c r="BI91" s="324"/>
      <c r="BJ91" s="314"/>
      <c r="BK91" s="315"/>
      <c r="BL91" s="313"/>
      <c r="BM91" s="313"/>
      <c r="BN91" s="313"/>
      <c r="BO91" s="313"/>
      <c r="BP91" s="313"/>
      <c r="BQ91" s="313"/>
      <c r="BR91" s="313"/>
      <c r="BS91" s="313"/>
      <c r="BT91" s="310"/>
      <c r="BU91" s="315"/>
      <c r="BV91" s="313"/>
      <c r="BW91" s="313"/>
      <c r="BX91" s="313"/>
      <c r="BY91" s="313"/>
      <c r="BZ91" s="313"/>
      <c r="CA91" s="313"/>
      <c r="CB91" s="313"/>
      <c r="CC91" s="313"/>
      <c r="CD91" s="310"/>
      <c r="CE91" s="316"/>
      <c r="CF91" s="315"/>
      <c r="CG91" s="313"/>
      <c r="CH91" s="313"/>
      <c r="CI91" s="313"/>
      <c r="CJ91" s="310"/>
      <c r="CK91" s="317"/>
      <c r="CL91" s="319"/>
      <c r="CM91" s="315"/>
      <c r="CN91" s="313"/>
      <c r="CO91" s="313"/>
      <c r="CP91" s="313"/>
      <c r="CQ91" s="313"/>
      <c r="CR91" s="313"/>
      <c r="CS91" s="313"/>
      <c r="CT91" s="313"/>
      <c r="CU91" s="313"/>
      <c r="CV91" s="310"/>
      <c r="CW91" s="314"/>
      <c r="CX91" s="314"/>
      <c r="CY91" s="315"/>
      <c r="CZ91" s="313"/>
      <c r="DA91" s="313"/>
      <c r="DB91" s="313"/>
      <c r="DC91" s="313"/>
      <c r="DD91" s="313"/>
      <c r="DE91" s="313"/>
      <c r="DF91" s="313"/>
      <c r="DG91" s="313"/>
      <c r="DH91" s="310"/>
      <c r="DI91" s="321"/>
      <c r="DJ91" s="321"/>
      <c r="DK91" s="322"/>
      <c r="DL91" s="322"/>
      <c r="DM91" s="322"/>
      <c r="DN91" s="322"/>
      <c r="DO91" s="322"/>
      <c r="DP91" s="322"/>
      <c r="DQ91" s="323"/>
      <c r="DR91" s="315"/>
      <c r="DS91" s="313"/>
      <c r="DT91" s="313"/>
      <c r="DU91" s="313"/>
      <c r="DV91" s="310"/>
      <c r="DW91" s="311"/>
      <c r="DX91" s="315"/>
      <c r="DY91" s="313"/>
      <c r="DZ91" s="313"/>
      <c r="EA91" s="313"/>
      <c r="EB91" s="310"/>
      <c r="EC91" s="311"/>
      <c r="ED91" s="312"/>
    </row>
    <row r="92" spans="2:134" ht="12.6" customHeight="1" x14ac:dyDescent="0.2">
      <c r="B92" s="366"/>
      <c r="C92" s="363"/>
      <c r="D92" s="363"/>
      <c r="E92" s="363"/>
      <c r="F92" s="357"/>
      <c r="G92" s="362"/>
      <c r="H92" s="309"/>
      <c r="I92" s="309"/>
      <c r="J92" s="300"/>
      <c r="K92" s="357"/>
      <c r="L92" s="348"/>
      <c r="M92" s="354"/>
      <c r="N92" s="348"/>
      <c r="O92" s="348"/>
      <c r="P92" s="348"/>
      <c r="Q92" s="349"/>
      <c r="R92" s="350"/>
      <c r="S92" s="348"/>
      <c r="T92" s="351"/>
      <c r="U92" s="349"/>
      <c r="V92" s="350"/>
      <c r="W92" s="348"/>
      <c r="X92" s="283" t="s">
        <v>157</v>
      </c>
      <c r="Y92" s="284" t="s">
        <v>152</v>
      </c>
      <c r="Z92" s="285">
        <f>VLOOKUP($X92,vstupy!$B$18:$F$31,MATCH($Y92,vstupy!$B$17:$F$17,0),0)</f>
        <v>0</v>
      </c>
      <c r="AA92" s="286" t="s">
        <v>158</v>
      </c>
      <c r="AB92" s="285">
        <f>VLOOKUP($AA92,vstupy!$B$34:$C$36,2,FALSE)</f>
        <v>0</v>
      </c>
      <c r="AC92" s="285">
        <f t="shared" si="1273"/>
        <v>0</v>
      </c>
      <c r="AD92" s="340"/>
      <c r="AE92" s="327"/>
      <c r="AF92" s="315"/>
      <c r="AG92" s="330"/>
      <c r="AH92" s="330"/>
      <c r="AI92" s="330"/>
      <c r="AJ92" s="330"/>
      <c r="AK92" s="330"/>
      <c r="AL92" s="330"/>
      <c r="AM92" s="333"/>
      <c r="AN92" s="330"/>
      <c r="AO92" s="336"/>
      <c r="AP92" s="315"/>
      <c r="AQ92" s="313"/>
      <c r="AR92" s="313"/>
      <c r="AS92" s="313"/>
      <c r="AT92" s="313"/>
      <c r="AU92" s="313"/>
      <c r="AV92" s="313"/>
      <c r="AW92" s="313"/>
      <c r="AX92" s="313"/>
      <c r="AY92" s="313"/>
      <c r="AZ92" s="313"/>
      <c r="BA92" s="313"/>
      <c r="BB92" s="313"/>
      <c r="BC92" s="313"/>
      <c r="BD92" s="313"/>
      <c r="BE92" s="313"/>
      <c r="BF92" s="313"/>
      <c r="BG92" s="313"/>
      <c r="BH92" s="313"/>
      <c r="BI92" s="324"/>
      <c r="BJ92" s="314"/>
      <c r="BK92" s="315"/>
      <c r="BL92" s="313"/>
      <c r="BM92" s="313"/>
      <c r="BN92" s="313"/>
      <c r="BO92" s="313"/>
      <c r="BP92" s="313"/>
      <c r="BQ92" s="313"/>
      <c r="BR92" s="313"/>
      <c r="BS92" s="313"/>
      <c r="BT92" s="310"/>
      <c r="BU92" s="315"/>
      <c r="BV92" s="313"/>
      <c r="BW92" s="313"/>
      <c r="BX92" s="313"/>
      <c r="BY92" s="313"/>
      <c r="BZ92" s="313"/>
      <c r="CA92" s="313"/>
      <c r="CB92" s="313"/>
      <c r="CC92" s="313"/>
      <c r="CD92" s="310"/>
      <c r="CE92" s="316"/>
      <c r="CF92" s="315"/>
      <c r="CG92" s="313"/>
      <c r="CH92" s="313"/>
      <c r="CI92" s="313"/>
      <c r="CJ92" s="310"/>
      <c r="CK92" s="317"/>
      <c r="CL92" s="320"/>
      <c r="CM92" s="315"/>
      <c r="CN92" s="313"/>
      <c r="CO92" s="313"/>
      <c r="CP92" s="313"/>
      <c r="CQ92" s="313"/>
      <c r="CR92" s="313"/>
      <c r="CS92" s="313"/>
      <c r="CT92" s="313"/>
      <c r="CU92" s="313"/>
      <c r="CV92" s="310"/>
      <c r="CW92" s="314"/>
      <c r="CX92" s="314"/>
      <c r="CY92" s="315"/>
      <c r="CZ92" s="313"/>
      <c r="DA92" s="313"/>
      <c r="DB92" s="313"/>
      <c r="DC92" s="313"/>
      <c r="DD92" s="313"/>
      <c r="DE92" s="313"/>
      <c r="DF92" s="313"/>
      <c r="DG92" s="313"/>
      <c r="DH92" s="310"/>
      <c r="DI92" s="321"/>
      <c r="DJ92" s="321"/>
      <c r="DK92" s="322"/>
      <c r="DL92" s="322"/>
      <c r="DM92" s="322"/>
      <c r="DN92" s="322"/>
      <c r="DO92" s="322"/>
      <c r="DP92" s="322"/>
      <c r="DQ92" s="323"/>
      <c r="DR92" s="315"/>
      <c r="DS92" s="313"/>
      <c r="DT92" s="313"/>
      <c r="DU92" s="313"/>
      <c r="DV92" s="310"/>
      <c r="DW92" s="311"/>
      <c r="DX92" s="315"/>
      <c r="DY92" s="313"/>
      <c r="DZ92" s="313"/>
      <c r="EA92" s="313"/>
      <c r="EB92" s="310"/>
      <c r="EC92" s="311"/>
      <c r="ED92" s="312"/>
    </row>
    <row r="93" spans="2:134" ht="12.6" customHeight="1" x14ac:dyDescent="0.2">
      <c r="B93" s="365">
        <f t="shared" ref="B93" si="1565">B90+1</f>
        <v>29</v>
      </c>
      <c r="C93" s="364" t="s">
        <v>350</v>
      </c>
      <c r="D93" s="364" t="s">
        <v>331</v>
      </c>
      <c r="E93" s="364" t="s">
        <v>351</v>
      </c>
      <c r="F93" s="358" t="s">
        <v>208</v>
      </c>
      <c r="G93" s="361">
        <v>46388</v>
      </c>
      <c r="H93" s="301" t="str">
        <f t="shared" ref="H93" si="1566">IF($F93="3e)  Skoršia transpozícia  - zavedenie transpozície pred termínom ktorý určuje smernica EÚ. "," ","")</f>
        <v/>
      </c>
      <c r="I93" s="301" t="str">
        <f t="shared" ref="I93" si="1567">IF($F93="3e)  Skoršia transpozícia  - zavedenie transpozície pred termínom ktorý určuje smernica EÚ. ",$H93,"NA")</f>
        <v>NA</v>
      </c>
      <c r="J93" s="304">
        <f>IF(I93&gt;12,1,I93/12)</f>
        <v>1</v>
      </c>
      <c r="K93" s="358" t="s">
        <v>477</v>
      </c>
      <c r="L93" s="344">
        <v>0</v>
      </c>
      <c r="M93" s="367">
        <f>IF(L93="N",0,L93)</f>
        <v>0</v>
      </c>
      <c r="N93" s="344" t="s">
        <v>213</v>
      </c>
      <c r="O93" s="344"/>
      <c r="P93" s="344">
        <v>500</v>
      </c>
      <c r="Q93" s="345" t="s">
        <v>185</v>
      </c>
      <c r="R93" s="346">
        <f>VLOOKUP(Q93,vstupy!$B$3:$C$15,2,FALSE)</f>
        <v>0.25</v>
      </c>
      <c r="S93" s="344"/>
      <c r="T93" s="347"/>
      <c r="U93" s="345" t="s">
        <v>36</v>
      </c>
      <c r="V93" s="346">
        <f>VLOOKUP(U93,vstupy!$B$3:$C$15,2,FALSE)</f>
        <v>0</v>
      </c>
      <c r="W93" s="344"/>
      <c r="X93" s="174" t="s">
        <v>157</v>
      </c>
      <c r="Y93" s="188" t="s">
        <v>152</v>
      </c>
      <c r="Z93" s="185">
        <f>VLOOKUP($X93,vstupy!$B$18:$F$31,MATCH($Y93,vstupy!$B$17:$F$17,0),0)</f>
        <v>0</v>
      </c>
      <c r="AA93" s="121" t="s">
        <v>158</v>
      </c>
      <c r="AB93" s="185">
        <f>VLOOKUP($AA93,vstupy!$B$34:$C$36,2,FALSE)</f>
        <v>0</v>
      </c>
      <c r="AC93" s="185">
        <f t="shared" si="1273"/>
        <v>0</v>
      </c>
      <c r="AD93" s="341" t="s">
        <v>36</v>
      </c>
      <c r="AE93" s="325">
        <f>VLOOKUP(AD93,vstupy!$B$3:$C$15,2,FALSE)</f>
        <v>0</v>
      </c>
      <c r="AF93" s="328" t="str">
        <f>IFERROR(IF(M93=0,"N",O93/L93*J93),0)</f>
        <v>N</v>
      </c>
      <c r="AG93" s="333">
        <f>O93*J93</f>
        <v>0</v>
      </c>
      <c r="AH93" s="395">
        <f t="shared" ref="AH93" si="1568">P93*R93*J93</f>
        <v>125</v>
      </c>
      <c r="AI93" s="333">
        <f t="shared" ref="AI93" si="1569">IFERROR(AH93*M93,0)</f>
        <v>0</v>
      </c>
      <c r="AJ93" s="395" t="str">
        <f t="shared" si="1395"/>
        <v>N</v>
      </c>
      <c r="AK93" s="333">
        <f t="shared" ref="AK93" si="1570">S93*J93</f>
        <v>0</v>
      </c>
      <c r="AL93" s="333">
        <f>T93*V93*J93</f>
        <v>0</v>
      </c>
      <c r="AM93" s="334">
        <f t="shared" ref="AM93" si="1571">IFERROR(AL93*M93,0)</f>
        <v>0</v>
      </c>
      <c r="AN93" s="333">
        <f t="shared" ref="AN93" si="1572">IF(W93&gt;0,IF(AE93&gt;0,($G$5/160)*(W93/60)*AE93*J93,0),IF(AE93&gt;0,($G$5/160)*((AC93+AC94+AC95)/60)*AE93*J93,0))</f>
        <v>0</v>
      </c>
      <c r="AO93" s="394">
        <f>IFERROR(AN93*M93,0)</f>
        <v>0</v>
      </c>
      <c r="AP93" s="315">
        <f t="shared" ref="AP93" si="1573">IF($N93="In (zvyšuje náklady)",AF93,0)</f>
        <v>0</v>
      </c>
      <c r="AQ93" s="313">
        <f t="shared" ref="AQ93" si="1574">IF($N93="In (zvyšuje náklady)",AG93,0)</f>
        <v>0</v>
      </c>
      <c r="AR93" s="313">
        <f t="shared" ref="AR93" si="1575">IF($N93="In (zvyšuje náklady)",AH93,0)</f>
        <v>0</v>
      </c>
      <c r="AS93" s="313">
        <f t="shared" ref="AS93" si="1576">IF($N93="In (zvyšuje náklady)",AI93,0)</f>
        <v>0</v>
      </c>
      <c r="AT93" s="313">
        <f t="shared" ref="AT93" si="1577">IF($N93="In (zvyšuje náklady)",AJ93,0)</f>
        <v>0</v>
      </c>
      <c r="AU93" s="313">
        <f t="shared" ref="AU93" si="1578">IF($N93="In (zvyšuje náklady)",AK93,0)</f>
        <v>0</v>
      </c>
      <c r="AV93" s="313">
        <f t="shared" ref="AV93" si="1579">IF($N93="In (zvyšuje náklady)",AL93,0)</f>
        <v>0</v>
      </c>
      <c r="AW93" s="313">
        <f t="shared" ref="AW93" si="1580">IF($N93="In (zvyšuje náklady)",AM93,0)</f>
        <v>0</v>
      </c>
      <c r="AX93" s="313">
        <f t="shared" ref="AX93" si="1581">IF($N93="In (zvyšuje náklady)",AN93,0)</f>
        <v>0</v>
      </c>
      <c r="AY93" s="313">
        <f t="shared" ref="AY93" si="1582">IF($N93="In (zvyšuje náklady)",AO93,0)</f>
        <v>0</v>
      </c>
      <c r="AZ93" s="313" t="str">
        <f t="shared" ref="AZ93" si="1583">IF($N93="Out (znižuje náklady)",AF93,"0")</f>
        <v>N</v>
      </c>
      <c r="BA93" s="313">
        <f t="shared" ref="BA93" si="1584">IF($N93="Out (znižuje náklady)",AG93,"0")</f>
        <v>0</v>
      </c>
      <c r="BB93" s="313">
        <f t="shared" ref="BB93" si="1585">IF($N93="Out (znižuje náklady)",AH93,"0")</f>
        <v>125</v>
      </c>
      <c r="BC93" s="313">
        <f t="shared" ref="BC93" si="1586">IF($N93="Out (znižuje náklady)",AI93,"0")</f>
        <v>0</v>
      </c>
      <c r="BD93" s="313" t="str">
        <f t="shared" ref="BD93" si="1587">IF($N93="Out (znižuje náklady)",AJ93,"0")</f>
        <v>N</v>
      </c>
      <c r="BE93" s="313">
        <f t="shared" ref="BE93" si="1588">IF($N93="Out (znižuje náklady)",AK93,"0")</f>
        <v>0</v>
      </c>
      <c r="BF93" s="313">
        <f t="shared" ref="BF93" si="1589">IF($N93="Out (znižuje náklady)",AL93,"0")</f>
        <v>0</v>
      </c>
      <c r="BG93" s="313">
        <f t="shared" ref="BG93" si="1590">IF($N93="Out (znižuje náklady)",AM93,"0")</f>
        <v>0</v>
      </c>
      <c r="BH93" s="313">
        <f t="shared" ref="BH93" si="1591">IF($N93="Out (znižuje náklady)",AN93,"0")</f>
        <v>0</v>
      </c>
      <c r="BI93" s="324">
        <f t="shared" ref="BI93" si="1592">IF($N93="Out (znižuje náklady)",AO93,"0")</f>
        <v>0</v>
      </c>
      <c r="BJ93" s="314">
        <f>IF(F93=vstupy!$B$47,0,1)</f>
        <v>1</v>
      </c>
      <c r="BK93" s="315">
        <f t="shared" ref="BK93" si="1593">$BJ93*AP93</f>
        <v>0</v>
      </c>
      <c r="BL93" s="313">
        <f t="shared" ref="BL93" si="1594">$BJ93*AQ93</f>
        <v>0</v>
      </c>
      <c r="BM93" s="313">
        <f t="shared" ref="BM93" si="1595">$BJ93*AR93</f>
        <v>0</v>
      </c>
      <c r="BN93" s="313">
        <f t="shared" ref="BN93" si="1596">$BJ93*AS93</f>
        <v>0</v>
      </c>
      <c r="BO93" s="313">
        <f t="shared" ref="BO93" si="1597">$BJ93*AT93</f>
        <v>0</v>
      </c>
      <c r="BP93" s="313">
        <f t="shared" ref="BP93" si="1598">$BJ93*AU93</f>
        <v>0</v>
      </c>
      <c r="BQ93" s="313">
        <f t="shared" ref="BQ93" si="1599">$BJ93*AV93</f>
        <v>0</v>
      </c>
      <c r="BR93" s="313">
        <f t="shared" ref="BR93" si="1600">$BJ93*AW93</f>
        <v>0</v>
      </c>
      <c r="BS93" s="313">
        <f t="shared" ref="BS93" si="1601">$BJ93*AX93</f>
        <v>0</v>
      </c>
      <c r="BT93" s="310">
        <f t="shared" ref="BT93" si="1602">$BJ93*AY93</f>
        <v>0</v>
      </c>
      <c r="BU93" s="315" t="e">
        <f t="shared" ref="BU93" si="1603">$BJ93*AZ93</f>
        <v>#VALUE!</v>
      </c>
      <c r="BV93" s="313">
        <f t="shared" ref="BV93" si="1604">$BJ93*BA93</f>
        <v>0</v>
      </c>
      <c r="BW93" s="313">
        <f t="shared" ref="BW93" si="1605">$BJ93*BB93</f>
        <v>125</v>
      </c>
      <c r="BX93" s="313">
        <f t="shared" ref="BX93" si="1606">$BJ93*BC93</f>
        <v>0</v>
      </c>
      <c r="BY93" s="313" t="e">
        <f t="shared" ref="BY93" si="1607">$BJ93*BD93</f>
        <v>#VALUE!</v>
      </c>
      <c r="BZ93" s="313">
        <f t="shared" ref="BZ93" si="1608">$BJ93*BE93</f>
        <v>0</v>
      </c>
      <c r="CA93" s="313">
        <f t="shared" ref="CA93" si="1609">$BJ93*BF93</f>
        <v>0</v>
      </c>
      <c r="CB93" s="313">
        <f t="shared" ref="CB93" si="1610">$BJ93*BG93</f>
        <v>0</v>
      </c>
      <c r="CC93" s="313">
        <f t="shared" ref="CC93" si="1611">$BJ93*BH93</f>
        <v>0</v>
      </c>
      <c r="CD93" s="310">
        <f t="shared" ref="CD93" si="1612">$BJ93*BI93</f>
        <v>0</v>
      </c>
      <c r="CE93" s="316">
        <f>IF(N93="Nemení sa",1,0)</f>
        <v>0</v>
      </c>
      <c r="CF93" s="315">
        <f>AG93*$CE93</f>
        <v>0</v>
      </c>
      <c r="CG93" s="313">
        <f>AI93*$CE93</f>
        <v>0</v>
      </c>
      <c r="CH93" s="313">
        <f>AK93*$CE93</f>
        <v>0</v>
      </c>
      <c r="CI93" s="313">
        <f>AM93*$CE93</f>
        <v>0</v>
      </c>
      <c r="CJ93" s="310">
        <f>AO93*$CE93</f>
        <v>0</v>
      </c>
      <c r="CK93" s="317">
        <f t="shared" ref="CK93" si="1613">SUM(CF93:CJ95)</f>
        <v>0</v>
      </c>
      <c r="CL93" s="318">
        <f>IF(F93=vstupy!B$42,"1",0)</f>
        <v>0</v>
      </c>
      <c r="CM93" s="315">
        <f t="shared" ref="CM93:CV93" si="1614">IF($CL93="1",AP93,0)</f>
        <v>0</v>
      </c>
      <c r="CN93" s="313">
        <f t="shared" si="1614"/>
        <v>0</v>
      </c>
      <c r="CO93" s="313">
        <f t="shared" si="1614"/>
        <v>0</v>
      </c>
      <c r="CP93" s="313">
        <f t="shared" si="1614"/>
        <v>0</v>
      </c>
      <c r="CQ93" s="313">
        <f t="shared" si="1614"/>
        <v>0</v>
      </c>
      <c r="CR93" s="313">
        <f t="shared" si="1614"/>
        <v>0</v>
      </c>
      <c r="CS93" s="313">
        <f t="shared" si="1614"/>
        <v>0</v>
      </c>
      <c r="CT93" s="313">
        <f t="shared" si="1614"/>
        <v>0</v>
      </c>
      <c r="CU93" s="313">
        <f t="shared" si="1614"/>
        <v>0</v>
      </c>
      <c r="CV93" s="310">
        <f t="shared" si="1614"/>
        <v>0</v>
      </c>
      <c r="CW93" s="314">
        <f>CP93+CT93+CV93</f>
        <v>0</v>
      </c>
      <c r="CX93" s="314">
        <f t="shared" ref="CX93" si="1615">CN93+CR93</f>
        <v>0</v>
      </c>
      <c r="CY93" s="315">
        <f t="shared" ref="CY93:DH93" si="1616">IF($CL93="1",AZ93,0)</f>
        <v>0</v>
      </c>
      <c r="CZ93" s="313">
        <f t="shared" si="1616"/>
        <v>0</v>
      </c>
      <c r="DA93" s="313">
        <f t="shared" si="1616"/>
        <v>0</v>
      </c>
      <c r="DB93" s="313">
        <f t="shared" si="1616"/>
        <v>0</v>
      </c>
      <c r="DC93" s="313">
        <f t="shared" si="1616"/>
        <v>0</v>
      </c>
      <c r="DD93" s="313">
        <f t="shared" si="1616"/>
        <v>0</v>
      </c>
      <c r="DE93" s="313">
        <f t="shared" si="1616"/>
        <v>0</v>
      </c>
      <c r="DF93" s="313">
        <f t="shared" si="1616"/>
        <v>0</v>
      </c>
      <c r="DG93" s="313">
        <f t="shared" si="1616"/>
        <v>0</v>
      </c>
      <c r="DH93" s="310">
        <f t="shared" si="1616"/>
        <v>0</v>
      </c>
      <c r="DI93" s="321">
        <f>DB93+DF93+DH93</f>
        <v>0</v>
      </c>
      <c r="DJ93" s="321">
        <f t="shared" ref="DJ93" si="1617">CZ93+DD93</f>
        <v>0</v>
      </c>
      <c r="DK93" s="322">
        <f>IF(CE93=0,1,0)</f>
        <v>1</v>
      </c>
      <c r="DL93" s="322">
        <f>IFERROR(IF($AF93="N",AH93+AJ93+AL93+AN93,AF93+AH93+AJ93+AL93+AN93),0)*$DK93</f>
        <v>0</v>
      </c>
      <c r="DM93" s="322">
        <f>(AG93+AI93+AK93+AM93+AO93)*$DK93</f>
        <v>0</v>
      </c>
      <c r="DN93" s="322">
        <f>AS93+AW93+AY93-CW93</f>
        <v>0</v>
      </c>
      <c r="DO93" s="322">
        <f>BC93+BG93+BI93-DI93</f>
        <v>0</v>
      </c>
      <c r="DP93" s="322">
        <f>DN93+DO93</f>
        <v>0</v>
      </c>
      <c r="DQ93" s="323" t="str">
        <f>IF(OR(F93=vstupy!B$40,F93=vstupy!B$41,F93=vstupy!B$42,),"0","1")</f>
        <v>0</v>
      </c>
      <c r="DR93" s="315">
        <f>IF($DQ93="1",AQ93,"0")+CF93</f>
        <v>0</v>
      </c>
      <c r="DS93" s="313">
        <f>IF($DQ93="1",AS93,"0")+CG93</f>
        <v>0</v>
      </c>
      <c r="DT93" s="313">
        <f>IF($DQ93="1",AU93,"0")+CH93</f>
        <v>0</v>
      </c>
      <c r="DU93" s="313">
        <f>IF($DQ93="1",AW93,"0")+CI93</f>
        <v>0</v>
      </c>
      <c r="DV93" s="310">
        <f>IF($DQ93="1",AY93,"0")+CJ93</f>
        <v>0</v>
      </c>
      <c r="DW93" s="311">
        <f t="shared" ref="DW93" si="1618">SUM(DR93:DV95)</f>
        <v>0</v>
      </c>
      <c r="DX93" s="315" t="str">
        <f t="shared" ref="DX93" si="1619">IF($DQ93="1",BA93,"0")</f>
        <v>0</v>
      </c>
      <c r="DY93" s="313" t="str">
        <f t="shared" ref="DY93" si="1620">IF($DQ93="1",BC93,"0")</f>
        <v>0</v>
      </c>
      <c r="DZ93" s="313" t="str">
        <f t="shared" ref="DZ93" si="1621">IF($DQ93="1",BE93,"0")</f>
        <v>0</v>
      </c>
      <c r="EA93" s="313" t="str">
        <f>IF($DQ93="1",BG93,"0")</f>
        <v>0</v>
      </c>
      <c r="EB93" s="310" t="str">
        <f>IF($DQ93="1",BI93,"0")</f>
        <v>0</v>
      </c>
      <c r="EC93" s="311">
        <f t="shared" ref="EC93" si="1622">SUM(DX93:EB95)</f>
        <v>0</v>
      </c>
      <c r="ED93" s="312">
        <f>EC93+DW93</f>
        <v>0</v>
      </c>
    </row>
    <row r="94" spans="2:134" ht="12.6" customHeight="1" x14ac:dyDescent="0.2">
      <c r="B94" s="365"/>
      <c r="C94" s="364"/>
      <c r="D94" s="364"/>
      <c r="E94" s="364"/>
      <c r="F94" s="359"/>
      <c r="G94" s="361"/>
      <c r="H94" s="302"/>
      <c r="I94" s="302"/>
      <c r="J94" s="305"/>
      <c r="K94" s="359"/>
      <c r="L94" s="344"/>
      <c r="M94" s="367"/>
      <c r="N94" s="344"/>
      <c r="O94" s="344"/>
      <c r="P94" s="344"/>
      <c r="Q94" s="345"/>
      <c r="R94" s="346"/>
      <c r="S94" s="344"/>
      <c r="T94" s="347"/>
      <c r="U94" s="345"/>
      <c r="V94" s="346"/>
      <c r="W94" s="344"/>
      <c r="X94" s="174" t="s">
        <v>157</v>
      </c>
      <c r="Y94" s="188" t="s">
        <v>152</v>
      </c>
      <c r="Z94" s="185">
        <f>VLOOKUP($X94,vstupy!$B$18:$F$31,MATCH($Y94,vstupy!$B$17:$F$17,0),0)</f>
        <v>0</v>
      </c>
      <c r="AA94" s="121" t="s">
        <v>158</v>
      </c>
      <c r="AB94" s="185">
        <f>VLOOKUP($AA94,vstupy!$B$34:$C$36,2,FALSE)</f>
        <v>0</v>
      </c>
      <c r="AC94" s="185">
        <f t="shared" si="1273"/>
        <v>0</v>
      </c>
      <c r="AD94" s="342"/>
      <c r="AE94" s="326"/>
      <c r="AF94" s="315"/>
      <c r="AG94" s="330"/>
      <c r="AH94" s="330"/>
      <c r="AI94" s="330"/>
      <c r="AJ94" s="330"/>
      <c r="AK94" s="330"/>
      <c r="AL94" s="330"/>
      <c r="AM94" s="335"/>
      <c r="AN94" s="330"/>
      <c r="AO94" s="336"/>
      <c r="AP94" s="315"/>
      <c r="AQ94" s="313"/>
      <c r="AR94" s="313"/>
      <c r="AS94" s="313"/>
      <c r="AT94" s="313"/>
      <c r="AU94" s="313"/>
      <c r="AV94" s="313"/>
      <c r="AW94" s="313"/>
      <c r="AX94" s="313"/>
      <c r="AY94" s="313"/>
      <c r="AZ94" s="313"/>
      <c r="BA94" s="313"/>
      <c r="BB94" s="313"/>
      <c r="BC94" s="313"/>
      <c r="BD94" s="313"/>
      <c r="BE94" s="313"/>
      <c r="BF94" s="313"/>
      <c r="BG94" s="313"/>
      <c r="BH94" s="313"/>
      <c r="BI94" s="324"/>
      <c r="BJ94" s="314"/>
      <c r="BK94" s="315"/>
      <c r="BL94" s="313"/>
      <c r="BM94" s="313"/>
      <c r="BN94" s="313"/>
      <c r="BO94" s="313"/>
      <c r="BP94" s="313"/>
      <c r="BQ94" s="313"/>
      <c r="BR94" s="313"/>
      <c r="BS94" s="313"/>
      <c r="BT94" s="310"/>
      <c r="BU94" s="315"/>
      <c r="BV94" s="313"/>
      <c r="BW94" s="313"/>
      <c r="BX94" s="313"/>
      <c r="BY94" s="313"/>
      <c r="BZ94" s="313"/>
      <c r="CA94" s="313"/>
      <c r="CB94" s="313"/>
      <c r="CC94" s="313"/>
      <c r="CD94" s="310"/>
      <c r="CE94" s="316"/>
      <c r="CF94" s="315"/>
      <c r="CG94" s="313"/>
      <c r="CH94" s="313"/>
      <c r="CI94" s="313"/>
      <c r="CJ94" s="310"/>
      <c r="CK94" s="317"/>
      <c r="CL94" s="319"/>
      <c r="CM94" s="315"/>
      <c r="CN94" s="313"/>
      <c r="CO94" s="313"/>
      <c r="CP94" s="313"/>
      <c r="CQ94" s="313"/>
      <c r="CR94" s="313"/>
      <c r="CS94" s="313"/>
      <c r="CT94" s="313"/>
      <c r="CU94" s="313"/>
      <c r="CV94" s="310"/>
      <c r="CW94" s="314"/>
      <c r="CX94" s="314"/>
      <c r="CY94" s="315"/>
      <c r="CZ94" s="313"/>
      <c r="DA94" s="313"/>
      <c r="DB94" s="313"/>
      <c r="DC94" s="313"/>
      <c r="DD94" s="313"/>
      <c r="DE94" s="313"/>
      <c r="DF94" s="313"/>
      <c r="DG94" s="313"/>
      <c r="DH94" s="310"/>
      <c r="DI94" s="321"/>
      <c r="DJ94" s="321"/>
      <c r="DK94" s="322"/>
      <c r="DL94" s="322"/>
      <c r="DM94" s="322"/>
      <c r="DN94" s="322"/>
      <c r="DO94" s="322"/>
      <c r="DP94" s="322"/>
      <c r="DQ94" s="323"/>
      <c r="DR94" s="315"/>
      <c r="DS94" s="313"/>
      <c r="DT94" s="313"/>
      <c r="DU94" s="313"/>
      <c r="DV94" s="310"/>
      <c r="DW94" s="311"/>
      <c r="DX94" s="315"/>
      <c r="DY94" s="313"/>
      <c r="DZ94" s="313"/>
      <c r="EA94" s="313"/>
      <c r="EB94" s="310"/>
      <c r="EC94" s="311"/>
      <c r="ED94" s="312"/>
    </row>
    <row r="95" spans="2:134" ht="12.6" customHeight="1" x14ac:dyDescent="0.2">
      <c r="B95" s="365"/>
      <c r="C95" s="364"/>
      <c r="D95" s="364"/>
      <c r="E95" s="364"/>
      <c r="F95" s="360"/>
      <c r="G95" s="361"/>
      <c r="H95" s="303"/>
      <c r="I95" s="303"/>
      <c r="J95" s="306"/>
      <c r="K95" s="360"/>
      <c r="L95" s="344"/>
      <c r="M95" s="367"/>
      <c r="N95" s="344"/>
      <c r="O95" s="344"/>
      <c r="P95" s="344"/>
      <c r="Q95" s="345"/>
      <c r="R95" s="346"/>
      <c r="S95" s="344"/>
      <c r="T95" s="347"/>
      <c r="U95" s="345"/>
      <c r="V95" s="346"/>
      <c r="W95" s="344"/>
      <c r="X95" s="174" t="s">
        <v>157</v>
      </c>
      <c r="Y95" s="188" t="s">
        <v>152</v>
      </c>
      <c r="Z95" s="185">
        <f>VLOOKUP($X95,vstupy!$B$18:$F$31,MATCH($Y95,vstupy!$B$17:$F$17,0),0)</f>
        <v>0</v>
      </c>
      <c r="AA95" s="121" t="s">
        <v>158</v>
      </c>
      <c r="AB95" s="185">
        <f>VLOOKUP($AA95,vstupy!$B$34:$C$36,2,FALSE)</f>
        <v>0</v>
      </c>
      <c r="AC95" s="185">
        <f t="shared" si="1273"/>
        <v>0</v>
      </c>
      <c r="AD95" s="343"/>
      <c r="AE95" s="327"/>
      <c r="AF95" s="315"/>
      <c r="AG95" s="330"/>
      <c r="AH95" s="330"/>
      <c r="AI95" s="330"/>
      <c r="AJ95" s="330"/>
      <c r="AK95" s="330"/>
      <c r="AL95" s="330"/>
      <c r="AM95" s="333"/>
      <c r="AN95" s="330"/>
      <c r="AO95" s="336"/>
      <c r="AP95" s="315"/>
      <c r="AQ95" s="313"/>
      <c r="AR95" s="313"/>
      <c r="AS95" s="313"/>
      <c r="AT95" s="313"/>
      <c r="AU95" s="313"/>
      <c r="AV95" s="313"/>
      <c r="AW95" s="313"/>
      <c r="AX95" s="313"/>
      <c r="AY95" s="313"/>
      <c r="AZ95" s="313"/>
      <c r="BA95" s="313"/>
      <c r="BB95" s="313"/>
      <c r="BC95" s="313"/>
      <c r="BD95" s="313"/>
      <c r="BE95" s="313"/>
      <c r="BF95" s="313"/>
      <c r="BG95" s="313"/>
      <c r="BH95" s="313"/>
      <c r="BI95" s="324"/>
      <c r="BJ95" s="314"/>
      <c r="BK95" s="315"/>
      <c r="BL95" s="313"/>
      <c r="BM95" s="313"/>
      <c r="BN95" s="313"/>
      <c r="BO95" s="313"/>
      <c r="BP95" s="313"/>
      <c r="BQ95" s="313"/>
      <c r="BR95" s="313"/>
      <c r="BS95" s="313"/>
      <c r="BT95" s="310"/>
      <c r="BU95" s="315"/>
      <c r="BV95" s="313"/>
      <c r="BW95" s="313"/>
      <c r="BX95" s="313"/>
      <c r="BY95" s="313"/>
      <c r="BZ95" s="313"/>
      <c r="CA95" s="313"/>
      <c r="CB95" s="313"/>
      <c r="CC95" s="313"/>
      <c r="CD95" s="310"/>
      <c r="CE95" s="316"/>
      <c r="CF95" s="315"/>
      <c r="CG95" s="313"/>
      <c r="CH95" s="313"/>
      <c r="CI95" s="313"/>
      <c r="CJ95" s="310"/>
      <c r="CK95" s="317"/>
      <c r="CL95" s="320"/>
      <c r="CM95" s="315"/>
      <c r="CN95" s="313"/>
      <c r="CO95" s="313"/>
      <c r="CP95" s="313"/>
      <c r="CQ95" s="313"/>
      <c r="CR95" s="313"/>
      <c r="CS95" s="313"/>
      <c r="CT95" s="313"/>
      <c r="CU95" s="313"/>
      <c r="CV95" s="310"/>
      <c r="CW95" s="314"/>
      <c r="CX95" s="314"/>
      <c r="CY95" s="315"/>
      <c r="CZ95" s="313"/>
      <c r="DA95" s="313"/>
      <c r="DB95" s="313"/>
      <c r="DC95" s="313"/>
      <c r="DD95" s="313"/>
      <c r="DE95" s="313"/>
      <c r="DF95" s="313"/>
      <c r="DG95" s="313"/>
      <c r="DH95" s="310"/>
      <c r="DI95" s="321"/>
      <c r="DJ95" s="321"/>
      <c r="DK95" s="322"/>
      <c r="DL95" s="322"/>
      <c r="DM95" s="322"/>
      <c r="DN95" s="322"/>
      <c r="DO95" s="322"/>
      <c r="DP95" s="322"/>
      <c r="DQ95" s="323"/>
      <c r="DR95" s="315"/>
      <c r="DS95" s="313"/>
      <c r="DT95" s="313"/>
      <c r="DU95" s="313"/>
      <c r="DV95" s="310"/>
      <c r="DW95" s="311"/>
      <c r="DX95" s="315"/>
      <c r="DY95" s="313"/>
      <c r="DZ95" s="313"/>
      <c r="EA95" s="313"/>
      <c r="EB95" s="310"/>
      <c r="EC95" s="311"/>
      <c r="ED95" s="312"/>
    </row>
    <row r="96" spans="2:134" ht="12.6" customHeight="1" x14ac:dyDescent="0.2">
      <c r="B96" s="366">
        <f t="shared" ref="B96" si="1623">B93+1</f>
        <v>30</v>
      </c>
      <c r="C96" s="363" t="s">
        <v>352</v>
      </c>
      <c r="D96" s="363" t="s">
        <v>331</v>
      </c>
      <c r="E96" s="363" t="s">
        <v>353</v>
      </c>
      <c r="F96" s="355" t="s">
        <v>208</v>
      </c>
      <c r="G96" s="362">
        <v>46388</v>
      </c>
      <c r="H96" s="307" t="str">
        <f t="shared" ref="H96" si="1624">IF($F96="3e)  Skoršia transpozícia  - zavedenie transpozície pred termínom ktorý určuje smernica EÚ. "," ","")</f>
        <v/>
      </c>
      <c r="I96" s="307" t="str">
        <f t="shared" ref="I96" si="1625">IF($F96="3e)  Skoršia transpozícia  - zavedenie transpozície pred termínom ktorý určuje smernica EÚ. ",$H96,"NA")</f>
        <v>NA</v>
      </c>
      <c r="J96" s="298">
        <f>IF(I96&gt;12,1,I96/12)</f>
        <v>1</v>
      </c>
      <c r="K96" s="355" t="s">
        <v>475</v>
      </c>
      <c r="L96" s="348">
        <v>0</v>
      </c>
      <c r="M96" s="354">
        <f>IF(L96="N",0,L96)</f>
        <v>0</v>
      </c>
      <c r="N96" s="348" t="s">
        <v>213</v>
      </c>
      <c r="O96" s="348"/>
      <c r="P96" s="348">
        <v>350</v>
      </c>
      <c r="Q96" s="349" t="s">
        <v>185</v>
      </c>
      <c r="R96" s="350">
        <f>VLOOKUP(Q96,vstupy!$B$3:$C$15,2,FALSE)</f>
        <v>0.25</v>
      </c>
      <c r="S96" s="348"/>
      <c r="T96" s="351"/>
      <c r="U96" s="349" t="s">
        <v>36</v>
      </c>
      <c r="V96" s="350">
        <f>VLOOKUP(U96,vstupy!$B$3:$C$15,2,FALSE)</f>
        <v>0</v>
      </c>
      <c r="W96" s="348"/>
      <c r="X96" s="283" t="s">
        <v>157</v>
      </c>
      <c r="Y96" s="284" t="s">
        <v>152</v>
      </c>
      <c r="Z96" s="285">
        <f>VLOOKUP($X96,vstupy!$B$18:$F$31,MATCH($Y96,vstupy!$B$17:$F$17,0),0)</f>
        <v>0</v>
      </c>
      <c r="AA96" s="286" t="s">
        <v>158</v>
      </c>
      <c r="AB96" s="285">
        <f>VLOOKUP($AA96,vstupy!$B$34:$C$36,2,FALSE)</f>
        <v>0</v>
      </c>
      <c r="AC96" s="285">
        <f t="shared" si="1273"/>
        <v>0</v>
      </c>
      <c r="AD96" s="338" t="s">
        <v>36</v>
      </c>
      <c r="AE96" s="325">
        <f>VLOOKUP(AD96,vstupy!$B$3:$C$15,2,FALSE)</f>
        <v>0</v>
      </c>
      <c r="AF96" s="328" t="str">
        <f>IFERROR(IF(M96=0,"N",O96/L96*J96),0)</f>
        <v>N</v>
      </c>
      <c r="AG96" s="333">
        <f>O96*J96</f>
        <v>0</v>
      </c>
      <c r="AH96" s="395">
        <f t="shared" ref="AH96" si="1626">P96*R96*J96</f>
        <v>87.5</v>
      </c>
      <c r="AI96" s="333">
        <f t="shared" ref="AI96" si="1627">IFERROR(AH96*M96,0)</f>
        <v>0</v>
      </c>
      <c r="AJ96" s="395" t="str">
        <f t="shared" si="1395"/>
        <v>N</v>
      </c>
      <c r="AK96" s="333">
        <f t="shared" ref="AK96" si="1628">S96*J96</f>
        <v>0</v>
      </c>
      <c r="AL96" s="333">
        <f>T96*V96*J96</f>
        <v>0</v>
      </c>
      <c r="AM96" s="334">
        <f t="shared" ref="AM96" si="1629">IFERROR(AL96*M96,0)</f>
        <v>0</v>
      </c>
      <c r="AN96" s="333">
        <f t="shared" ref="AN96" si="1630">IF(W96&gt;0,IF(AE96&gt;0,($G$5/160)*(W96/60)*AE96*J96,0),IF(AE96&gt;0,($G$5/160)*((AC96+AC97+AC98)/60)*AE96*J96,0))</f>
        <v>0</v>
      </c>
      <c r="AO96" s="394">
        <f>IFERROR(AN96*M96,0)</f>
        <v>0</v>
      </c>
      <c r="AP96" s="315">
        <f t="shared" ref="AP96" si="1631">IF($N96="In (zvyšuje náklady)",AF96,0)</f>
        <v>0</v>
      </c>
      <c r="AQ96" s="313">
        <f t="shared" ref="AQ96" si="1632">IF($N96="In (zvyšuje náklady)",AG96,0)</f>
        <v>0</v>
      </c>
      <c r="AR96" s="313">
        <f t="shared" ref="AR96" si="1633">IF($N96="In (zvyšuje náklady)",AH96,0)</f>
        <v>0</v>
      </c>
      <c r="AS96" s="313">
        <f t="shared" ref="AS96" si="1634">IF($N96="In (zvyšuje náklady)",AI96,0)</f>
        <v>0</v>
      </c>
      <c r="AT96" s="313">
        <f t="shared" ref="AT96" si="1635">IF($N96="In (zvyšuje náklady)",AJ96,0)</f>
        <v>0</v>
      </c>
      <c r="AU96" s="313">
        <f t="shared" ref="AU96" si="1636">IF($N96="In (zvyšuje náklady)",AK96,0)</f>
        <v>0</v>
      </c>
      <c r="AV96" s="313">
        <f t="shared" ref="AV96" si="1637">IF($N96="In (zvyšuje náklady)",AL96,0)</f>
        <v>0</v>
      </c>
      <c r="AW96" s="313">
        <f t="shared" ref="AW96" si="1638">IF($N96="In (zvyšuje náklady)",AM96,0)</f>
        <v>0</v>
      </c>
      <c r="AX96" s="313">
        <f t="shared" ref="AX96" si="1639">IF($N96="In (zvyšuje náklady)",AN96,0)</f>
        <v>0</v>
      </c>
      <c r="AY96" s="313">
        <f t="shared" ref="AY96" si="1640">IF($N96="In (zvyšuje náklady)",AO96,0)</f>
        <v>0</v>
      </c>
      <c r="AZ96" s="313" t="str">
        <f t="shared" ref="AZ96" si="1641">IF($N96="Out (znižuje náklady)",AF96,"0")</f>
        <v>N</v>
      </c>
      <c r="BA96" s="313">
        <f t="shared" ref="BA96" si="1642">IF($N96="Out (znižuje náklady)",AG96,"0")</f>
        <v>0</v>
      </c>
      <c r="BB96" s="313">
        <f t="shared" ref="BB96" si="1643">IF($N96="Out (znižuje náklady)",AH96,"0")</f>
        <v>87.5</v>
      </c>
      <c r="BC96" s="313">
        <f t="shared" ref="BC96" si="1644">IF($N96="Out (znižuje náklady)",AI96,"0")</f>
        <v>0</v>
      </c>
      <c r="BD96" s="313" t="str">
        <f t="shared" ref="BD96" si="1645">IF($N96="Out (znižuje náklady)",AJ96,"0")</f>
        <v>N</v>
      </c>
      <c r="BE96" s="313">
        <f t="shared" ref="BE96" si="1646">IF($N96="Out (znižuje náklady)",AK96,"0")</f>
        <v>0</v>
      </c>
      <c r="BF96" s="313">
        <f t="shared" ref="BF96" si="1647">IF($N96="Out (znižuje náklady)",AL96,"0")</f>
        <v>0</v>
      </c>
      <c r="BG96" s="313">
        <f t="shared" ref="BG96" si="1648">IF($N96="Out (znižuje náklady)",AM96,"0")</f>
        <v>0</v>
      </c>
      <c r="BH96" s="313">
        <f t="shared" ref="BH96" si="1649">IF($N96="Out (znižuje náklady)",AN96,"0")</f>
        <v>0</v>
      </c>
      <c r="BI96" s="324">
        <f t="shared" ref="BI96" si="1650">IF($N96="Out (znižuje náklady)",AO96,"0")</f>
        <v>0</v>
      </c>
      <c r="BJ96" s="314">
        <f>IF(F96=vstupy!$B$47,0,1)</f>
        <v>1</v>
      </c>
      <c r="BK96" s="315">
        <f t="shared" ref="BK96" si="1651">$BJ96*AP96</f>
        <v>0</v>
      </c>
      <c r="BL96" s="313">
        <f t="shared" ref="BL96" si="1652">$BJ96*AQ96</f>
        <v>0</v>
      </c>
      <c r="BM96" s="313">
        <f t="shared" ref="BM96" si="1653">$BJ96*AR96</f>
        <v>0</v>
      </c>
      <c r="BN96" s="313">
        <f t="shared" ref="BN96" si="1654">$BJ96*AS96</f>
        <v>0</v>
      </c>
      <c r="BO96" s="313">
        <f t="shared" ref="BO96" si="1655">$BJ96*AT96</f>
        <v>0</v>
      </c>
      <c r="BP96" s="313">
        <f t="shared" ref="BP96" si="1656">$BJ96*AU96</f>
        <v>0</v>
      </c>
      <c r="BQ96" s="313">
        <f t="shared" ref="BQ96" si="1657">$BJ96*AV96</f>
        <v>0</v>
      </c>
      <c r="BR96" s="313">
        <f t="shared" ref="BR96" si="1658">$BJ96*AW96</f>
        <v>0</v>
      </c>
      <c r="BS96" s="313">
        <f t="shared" ref="BS96" si="1659">$BJ96*AX96</f>
        <v>0</v>
      </c>
      <c r="BT96" s="310">
        <f t="shared" ref="BT96" si="1660">$BJ96*AY96</f>
        <v>0</v>
      </c>
      <c r="BU96" s="315" t="e">
        <f t="shared" ref="BU96" si="1661">$BJ96*AZ96</f>
        <v>#VALUE!</v>
      </c>
      <c r="BV96" s="313">
        <f t="shared" ref="BV96" si="1662">$BJ96*BA96</f>
        <v>0</v>
      </c>
      <c r="BW96" s="313">
        <f t="shared" ref="BW96" si="1663">$BJ96*BB96</f>
        <v>87.5</v>
      </c>
      <c r="BX96" s="313">
        <f t="shared" ref="BX96" si="1664">$BJ96*BC96</f>
        <v>0</v>
      </c>
      <c r="BY96" s="313" t="e">
        <f t="shared" ref="BY96" si="1665">$BJ96*BD96</f>
        <v>#VALUE!</v>
      </c>
      <c r="BZ96" s="313">
        <f t="shared" ref="BZ96" si="1666">$BJ96*BE96</f>
        <v>0</v>
      </c>
      <c r="CA96" s="313">
        <f t="shared" ref="CA96" si="1667">$BJ96*BF96</f>
        <v>0</v>
      </c>
      <c r="CB96" s="313">
        <f t="shared" ref="CB96" si="1668">$BJ96*BG96</f>
        <v>0</v>
      </c>
      <c r="CC96" s="313">
        <f t="shared" ref="CC96" si="1669">$BJ96*BH96</f>
        <v>0</v>
      </c>
      <c r="CD96" s="310">
        <f t="shared" ref="CD96" si="1670">$BJ96*BI96</f>
        <v>0</v>
      </c>
      <c r="CE96" s="316">
        <f>IF(N96="Nemení sa",1,0)</f>
        <v>0</v>
      </c>
      <c r="CF96" s="315">
        <f>AG96*$CE96</f>
        <v>0</v>
      </c>
      <c r="CG96" s="313">
        <f>AI96*$CE96</f>
        <v>0</v>
      </c>
      <c r="CH96" s="313">
        <f>AK96*$CE96</f>
        <v>0</v>
      </c>
      <c r="CI96" s="313">
        <f>AM96*$CE96</f>
        <v>0</v>
      </c>
      <c r="CJ96" s="310">
        <f>AO96*$CE96</f>
        <v>0</v>
      </c>
      <c r="CK96" s="317">
        <f t="shared" ref="CK96" si="1671">SUM(CF96:CJ98)</f>
        <v>0</v>
      </c>
      <c r="CL96" s="318">
        <f>IF(F96=vstupy!B$42,"1",0)</f>
        <v>0</v>
      </c>
      <c r="CM96" s="315">
        <f t="shared" ref="CM96:CV96" si="1672">IF($CL96="1",AP96,0)</f>
        <v>0</v>
      </c>
      <c r="CN96" s="313">
        <f t="shared" si="1672"/>
        <v>0</v>
      </c>
      <c r="CO96" s="313">
        <f t="shared" si="1672"/>
        <v>0</v>
      </c>
      <c r="CP96" s="313">
        <f t="shared" si="1672"/>
        <v>0</v>
      </c>
      <c r="CQ96" s="313">
        <f t="shared" si="1672"/>
        <v>0</v>
      </c>
      <c r="CR96" s="313">
        <f t="shared" si="1672"/>
        <v>0</v>
      </c>
      <c r="CS96" s="313">
        <f t="shared" si="1672"/>
        <v>0</v>
      </c>
      <c r="CT96" s="313">
        <f t="shared" si="1672"/>
        <v>0</v>
      </c>
      <c r="CU96" s="313">
        <f t="shared" si="1672"/>
        <v>0</v>
      </c>
      <c r="CV96" s="310">
        <f t="shared" si="1672"/>
        <v>0</v>
      </c>
      <c r="CW96" s="314">
        <f>CP96+CT96+CV96</f>
        <v>0</v>
      </c>
      <c r="CX96" s="314">
        <f t="shared" ref="CX96" si="1673">CN96+CR96</f>
        <v>0</v>
      </c>
      <c r="CY96" s="315">
        <f t="shared" ref="CY96:DH96" si="1674">IF($CL96="1",AZ96,0)</f>
        <v>0</v>
      </c>
      <c r="CZ96" s="313">
        <f t="shared" si="1674"/>
        <v>0</v>
      </c>
      <c r="DA96" s="313">
        <f t="shared" si="1674"/>
        <v>0</v>
      </c>
      <c r="DB96" s="313">
        <f t="shared" si="1674"/>
        <v>0</v>
      </c>
      <c r="DC96" s="313">
        <f t="shared" si="1674"/>
        <v>0</v>
      </c>
      <c r="DD96" s="313">
        <f t="shared" si="1674"/>
        <v>0</v>
      </c>
      <c r="DE96" s="313">
        <f t="shared" si="1674"/>
        <v>0</v>
      </c>
      <c r="DF96" s="313">
        <f t="shared" si="1674"/>
        <v>0</v>
      </c>
      <c r="DG96" s="313">
        <f t="shared" si="1674"/>
        <v>0</v>
      </c>
      <c r="DH96" s="310">
        <f t="shared" si="1674"/>
        <v>0</v>
      </c>
      <c r="DI96" s="321">
        <f>DB96+DF96+DH96</f>
        <v>0</v>
      </c>
      <c r="DJ96" s="321">
        <f t="shared" ref="DJ96" si="1675">CZ96+DD96</f>
        <v>0</v>
      </c>
      <c r="DK96" s="322">
        <f>IF(CE96=0,1,0)</f>
        <v>1</v>
      </c>
      <c r="DL96" s="322">
        <f>IFERROR(IF($AF96="N",AH96+AJ96+AL96+AN96,AF96+AH96+AJ96+AL96+AN96),0)*$DK96</f>
        <v>0</v>
      </c>
      <c r="DM96" s="322">
        <f>(AG96+AI96+AK96+AM96+AO96)*$DK96</f>
        <v>0</v>
      </c>
      <c r="DN96" s="322">
        <f>AS96+AW96+AY96-CW96</f>
        <v>0</v>
      </c>
      <c r="DO96" s="322">
        <f>BC96+BG96+BI96-DI96</f>
        <v>0</v>
      </c>
      <c r="DP96" s="322">
        <f>DN96+DO96</f>
        <v>0</v>
      </c>
      <c r="DQ96" s="323" t="str">
        <f>IF(OR(F96=vstupy!B$40,F96=vstupy!B$41,F96=vstupy!B$42,),"0","1")</f>
        <v>0</v>
      </c>
      <c r="DR96" s="315">
        <f>IF($DQ96="1",AQ96,"0")+CF96</f>
        <v>0</v>
      </c>
      <c r="DS96" s="313">
        <f>IF($DQ96="1",AS96,"0")+CG96</f>
        <v>0</v>
      </c>
      <c r="DT96" s="313">
        <f>IF($DQ96="1",AU96,"0")+CH96</f>
        <v>0</v>
      </c>
      <c r="DU96" s="313">
        <f>IF($DQ96="1",AW96,"0")+CI96</f>
        <v>0</v>
      </c>
      <c r="DV96" s="310">
        <f>IF($DQ96="1",AY96,"0")+CJ96</f>
        <v>0</v>
      </c>
      <c r="DW96" s="311">
        <f t="shared" ref="DW96" si="1676">SUM(DR96:DV98)</f>
        <v>0</v>
      </c>
      <c r="DX96" s="315" t="str">
        <f t="shared" ref="DX96" si="1677">IF($DQ96="1",BA96,"0")</f>
        <v>0</v>
      </c>
      <c r="DY96" s="313" t="str">
        <f t="shared" ref="DY96" si="1678">IF($DQ96="1",BC96,"0")</f>
        <v>0</v>
      </c>
      <c r="DZ96" s="313" t="str">
        <f t="shared" ref="DZ96" si="1679">IF($DQ96="1",BE96,"0")</f>
        <v>0</v>
      </c>
      <c r="EA96" s="313" t="str">
        <f>IF($DQ96="1",BG96,"0")</f>
        <v>0</v>
      </c>
      <c r="EB96" s="310" t="str">
        <f>IF($DQ96="1",BI96,"0")</f>
        <v>0</v>
      </c>
      <c r="EC96" s="311">
        <f t="shared" ref="EC96" si="1680">SUM(DX96:EB98)</f>
        <v>0</v>
      </c>
      <c r="ED96" s="312">
        <f>EC96+DW96</f>
        <v>0</v>
      </c>
    </row>
    <row r="97" spans="2:134" ht="12.6" customHeight="1" x14ac:dyDescent="0.2">
      <c r="B97" s="366"/>
      <c r="C97" s="363"/>
      <c r="D97" s="363"/>
      <c r="E97" s="363"/>
      <c r="F97" s="356"/>
      <c r="G97" s="362"/>
      <c r="H97" s="308"/>
      <c r="I97" s="308"/>
      <c r="J97" s="299"/>
      <c r="K97" s="356"/>
      <c r="L97" s="348"/>
      <c r="M97" s="354"/>
      <c r="N97" s="348"/>
      <c r="O97" s="348"/>
      <c r="P97" s="348"/>
      <c r="Q97" s="349"/>
      <c r="R97" s="350"/>
      <c r="S97" s="348"/>
      <c r="T97" s="351"/>
      <c r="U97" s="349"/>
      <c r="V97" s="350"/>
      <c r="W97" s="348"/>
      <c r="X97" s="283" t="s">
        <v>157</v>
      </c>
      <c r="Y97" s="284" t="s">
        <v>152</v>
      </c>
      <c r="Z97" s="285">
        <f>VLOOKUP($X97,vstupy!$B$18:$F$31,MATCH($Y97,vstupy!$B$17:$F$17,0),0)</f>
        <v>0</v>
      </c>
      <c r="AA97" s="286" t="s">
        <v>158</v>
      </c>
      <c r="AB97" s="285">
        <f>VLOOKUP($AA97,vstupy!$B$34:$C$36,2,FALSE)</f>
        <v>0</v>
      </c>
      <c r="AC97" s="285">
        <f t="shared" si="1273"/>
        <v>0</v>
      </c>
      <c r="AD97" s="339"/>
      <c r="AE97" s="326"/>
      <c r="AF97" s="315"/>
      <c r="AG97" s="330"/>
      <c r="AH97" s="330"/>
      <c r="AI97" s="330"/>
      <c r="AJ97" s="330"/>
      <c r="AK97" s="330"/>
      <c r="AL97" s="330"/>
      <c r="AM97" s="335"/>
      <c r="AN97" s="330"/>
      <c r="AO97" s="336"/>
      <c r="AP97" s="315"/>
      <c r="AQ97" s="313"/>
      <c r="AR97" s="313"/>
      <c r="AS97" s="313"/>
      <c r="AT97" s="313"/>
      <c r="AU97" s="313"/>
      <c r="AV97" s="313"/>
      <c r="AW97" s="313"/>
      <c r="AX97" s="313"/>
      <c r="AY97" s="313"/>
      <c r="AZ97" s="313"/>
      <c r="BA97" s="313"/>
      <c r="BB97" s="313"/>
      <c r="BC97" s="313"/>
      <c r="BD97" s="313"/>
      <c r="BE97" s="313"/>
      <c r="BF97" s="313"/>
      <c r="BG97" s="313"/>
      <c r="BH97" s="313"/>
      <c r="BI97" s="324"/>
      <c r="BJ97" s="314"/>
      <c r="BK97" s="315"/>
      <c r="BL97" s="313"/>
      <c r="BM97" s="313"/>
      <c r="BN97" s="313"/>
      <c r="BO97" s="313"/>
      <c r="BP97" s="313"/>
      <c r="BQ97" s="313"/>
      <c r="BR97" s="313"/>
      <c r="BS97" s="313"/>
      <c r="BT97" s="310"/>
      <c r="BU97" s="315"/>
      <c r="BV97" s="313"/>
      <c r="BW97" s="313"/>
      <c r="BX97" s="313"/>
      <c r="BY97" s="313"/>
      <c r="BZ97" s="313"/>
      <c r="CA97" s="313"/>
      <c r="CB97" s="313"/>
      <c r="CC97" s="313"/>
      <c r="CD97" s="310"/>
      <c r="CE97" s="316"/>
      <c r="CF97" s="315"/>
      <c r="CG97" s="313"/>
      <c r="CH97" s="313"/>
      <c r="CI97" s="313"/>
      <c r="CJ97" s="310"/>
      <c r="CK97" s="317"/>
      <c r="CL97" s="319"/>
      <c r="CM97" s="315"/>
      <c r="CN97" s="313"/>
      <c r="CO97" s="313"/>
      <c r="CP97" s="313"/>
      <c r="CQ97" s="313"/>
      <c r="CR97" s="313"/>
      <c r="CS97" s="313"/>
      <c r="CT97" s="313"/>
      <c r="CU97" s="313"/>
      <c r="CV97" s="310"/>
      <c r="CW97" s="314"/>
      <c r="CX97" s="314"/>
      <c r="CY97" s="315"/>
      <c r="CZ97" s="313"/>
      <c r="DA97" s="313"/>
      <c r="DB97" s="313"/>
      <c r="DC97" s="313"/>
      <c r="DD97" s="313"/>
      <c r="DE97" s="313"/>
      <c r="DF97" s="313"/>
      <c r="DG97" s="313"/>
      <c r="DH97" s="310"/>
      <c r="DI97" s="321"/>
      <c r="DJ97" s="321"/>
      <c r="DK97" s="322"/>
      <c r="DL97" s="322"/>
      <c r="DM97" s="322"/>
      <c r="DN97" s="322"/>
      <c r="DO97" s="322"/>
      <c r="DP97" s="322"/>
      <c r="DQ97" s="323"/>
      <c r="DR97" s="315"/>
      <c r="DS97" s="313"/>
      <c r="DT97" s="313"/>
      <c r="DU97" s="313"/>
      <c r="DV97" s="310"/>
      <c r="DW97" s="311"/>
      <c r="DX97" s="315"/>
      <c r="DY97" s="313"/>
      <c r="DZ97" s="313"/>
      <c r="EA97" s="313"/>
      <c r="EB97" s="310"/>
      <c r="EC97" s="311"/>
      <c r="ED97" s="312"/>
    </row>
    <row r="98" spans="2:134" ht="12.6" customHeight="1" x14ac:dyDescent="0.2">
      <c r="B98" s="366"/>
      <c r="C98" s="363"/>
      <c r="D98" s="363"/>
      <c r="E98" s="363"/>
      <c r="F98" s="357"/>
      <c r="G98" s="362"/>
      <c r="H98" s="309"/>
      <c r="I98" s="309"/>
      <c r="J98" s="300"/>
      <c r="K98" s="357"/>
      <c r="L98" s="348"/>
      <c r="M98" s="354"/>
      <c r="N98" s="348"/>
      <c r="O98" s="348"/>
      <c r="P98" s="348"/>
      <c r="Q98" s="349"/>
      <c r="R98" s="350"/>
      <c r="S98" s="348"/>
      <c r="T98" s="351"/>
      <c r="U98" s="349"/>
      <c r="V98" s="350"/>
      <c r="W98" s="348"/>
      <c r="X98" s="283" t="s">
        <v>157</v>
      </c>
      <c r="Y98" s="284" t="s">
        <v>152</v>
      </c>
      <c r="Z98" s="285">
        <f>VLOOKUP($X98,vstupy!$B$18:$F$31,MATCH($Y98,vstupy!$B$17:$F$17,0),0)</f>
        <v>0</v>
      </c>
      <c r="AA98" s="286" t="s">
        <v>158</v>
      </c>
      <c r="AB98" s="285">
        <f>VLOOKUP($AA98,vstupy!$B$34:$C$36,2,FALSE)</f>
        <v>0</v>
      </c>
      <c r="AC98" s="285">
        <f t="shared" si="1273"/>
        <v>0</v>
      </c>
      <c r="AD98" s="340"/>
      <c r="AE98" s="327"/>
      <c r="AF98" s="315"/>
      <c r="AG98" s="330"/>
      <c r="AH98" s="330"/>
      <c r="AI98" s="330"/>
      <c r="AJ98" s="330"/>
      <c r="AK98" s="330"/>
      <c r="AL98" s="330"/>
      <c r="AM98" s="333"/>
      <c r="AN98" s="330"/>
      <c r="AO98" s="336"/>
      <c r="AP98" s="315"/>
      <c r="AQ98" s="313"/>
      <c r="AR98" s="313"/>
      <c r="AS98" s="313"/>
      <c r="AT98" s="313"/>
      <c r="AU98" s="313"/>
      <c r="AV98" s="313"/>
      <c r="AW98" s="313"/>
      <c r="AX98" s="313"/>
      <c r="AY98" s="313"/>
      <c r="AZ98" s="313"/>
      <c r="BA98" s="313"/>
      <c r="BB98" s="313"/>
      <c r="BC98" s="313"/>
      <c r="BD98" s="313"/>
      <c r="BE98" s="313"/>
      <c r="BF98" s="313"/>
      <c r="BG98" s="313"/>
      <c r="BH98" s="313"/>
      <c r="BI98" s="324"/>
      <c r="BJ98" s="314"/>
      <c r="BK98" s="315"/>
      <c r="BL98" s="313"/>
      <c r="BM98" s="313"/>
      <c r="BN98" s="313"/>
      <c r="BO98" s="313"/>
      <c r="BP98" s="313"/>
      <c r="BQ98" s="313"/>
      <c r="BR98" s="313"/>
      <c r="BS98" s="313"/>
      <c r="BT98" s="310"/>
      <c r="BU98" s="315"/>
      <c r="BV98" s="313"/>
      <c r="BW98" s="313"/>
      <c r="BX98" s="313"/>
      <c r="BY98" s="313"/>
      <c r="BZ98" s="313"/>
      <c r="CA98" s="313"/>
      <c r="CB98" s="313"/>
      <c r="CC98" s="313"/>
      <c r="CD98" s="310"/>
      <c r="CE98" s="316"/>
      <c r="CF98" s="315"/>
      <c r="CG98" s="313"/>
      <c r="CH98" s="313"/>
      <c r="CI98" s="313"/>
      <c r="CJ98" s="310"/>
      <c r="CK98" s="317"/>
      <c r="CL98" s="320"/>
      <c r="CM98" s="315"/>
      <c r="CN98" s="313"/>
      <c r="CO98" s="313"/>
      <c r="CP98" s="313"/>
      <c r="CQ98" s="313"/>
      <c r="CR98" s="313"/>
      <c r="CS98" s="313"/>
      <c r="CT98" s="313"/>
      <c r="CU98" s="313"/>
      <c r="CV98" s="310"/>
      <c r="CW98" s="314"/>
      <c r="CX98" s="314"/>
      <c r="CY98" s="315"/>
      <c r="CZ98" s="313"/>
      <c r="DA98" s="313"/>
      <c r="DB98" s="313"/>
      <c r="DC98" s="313"/>
      <c r="DD98" s="313"/>
      <c r="DE98" s="313"/>
      <c r="DF98" s="313"/>
      <c r="DG98" s="313"/>
      <c r="DH98" s="310"/>
      <c r="DI98" s="321"/>
      <c r="DJ98" s="321"/>
      <c r="DK98" s="322"/>
      <c r="DL98" s="322"/>
      <c r="DM98" s="322"/>
      <c r="DN98" s="322"/>
      <c r="DO98" s="322"/>
      <c r="DP98" s="322"/>
      <c r="DQ98" s="323"/>
      <c r="DR98" s="315"/>
      <c r="DS98" s="313"/>
      <c r="DT98" s="313"/>
      <c r="DU98" s="313"/>
      <c r="DV98" s="310"/>
      <c r="DW98" s="311"/>
      <c r="DX98" s="315"/>
      <c r="DY98" s="313"/>
      <c r="DZ98" s="313"/>
      <c r="EA98" s="313"/>
      <c r="EB98" s="310"/>
      <c r="EC98" s="311"/>
      <c r="ED98" s="312"/>
    </row>
    <row r="99" spans="2:134" ht="12.6" customHeight="1" x14ac:dyDescent="0.2">
      <c r="B99" s="365">
        <f t="shared" ref="B99" si="1681">B96+1</f>
        <v>31</v>
      </c>
      <c r="C99" s="364" t="s">
        <v>354</v>
      </c>
      <c r="D99" s="364" t="s">
        <v>331</v>
      </c>
      <c r="E99" s="364" t="s">
        <v>353</v>
      </c>
      <c r="F99" s="358" t="s">
        <v>208</v>
      </c>
      <c r="G99" s="361">
        <v>46388</v>
      </c>
      <c r="H99" s="301" t="str">
        <f t="shared" ref="H99" si="1682">IF($F99="3e)  Skoršia transpozícia  - zavedenie transpozície pred termínom ktorý určuje smernica EÚ. "," ","")</f>
        <v/>
      </c>
      <c r="I99" s="301" t="str">
        <f t="shared" ref="I99" si="1683">IF($F99="3e)  Skoršia transpozícia  - zavedenie transpozície pred termínom ktorý určuje smernica EÚ. ",$H99,"NA")</f>
        <v>NA</v>
      </c>
      <c r="J99" s="304">
        <f>IF(I99&gt;12,1,I99/12)</f>
        <v>1</v>
      </c>
      <c r="K99" s="358" t="s">
        <v>475</v>
      </c>
      <c r="L99" s="344">
        <v>0</v>
      </c>
      <c r="M99" s="367">
        <f>IF(L99="N",0,L99)</f>
        <v>0</v>
      </c>
      <c r="N99" s="344" t="s">
        <v>213</v>
      </c>
      <c r="O99" s="344"/>
      <c r="P99" s="344">
        <v>170</v>
      </c>
      <c r="Q99" s="345" t="s">
        <v>185</v>
      </c>
      <c r="R99" s="346">
        <f>VLOOKUP(Q99,vstupy!$B$3:$C$15,2,FALSE)</f>
        <v>0.25</v>
      </c>
      <c r="S99" s="344"/>
      <c r="T99" s="347"/>
      <c r="U99" s="345" t="s">
        <v>36</v>
      </c>
      <c r="V99" s="346">
        <f>VLOOKUP(U99,vstupy!$B$3:$C$15,2,FALSE)</f>
        <v>0</v>
      </c>
      <c r="W99" s="344"/>
      <c r="X99" s="174" t="s">
        <v>157</v>
      </c>
      <c r="Y99" s="188" t="s">
        <v>152</v>
      </c>
      <c r="Z99" s="185">
        <f>VLOOKUP($X99,vstupy!$B$18:$F$31,MATCH($Y99,vstupy!$B$17:$F$17,0),0)</f>
        <v>0</v>
      </c>
      <c r="AA99" s="121" t="s">
        <v>158</v>
      </c>
      <c r="AB99" s="185">
        <f>VLOOKUP($AA99,vstupy!$B$34:$C$36,2,FALSE)</f>
        <v>0</v>
      </c>
      <c r="AC99" s="185">
        <f t="shared" si="1273"/>
        <v>0</v>
      </c>
      <c r="AD99" s="341" t="s">
        <v>36</v>
      </c>
      <c r="AE99" s="325">
        <f>VLOOKUP(AD99,vstupy!$B$3:$C$15,2,FALSE)</f>
        <v>0</v>
      </c>
      <c r="AF99" s="328" t="str">
        <f>IFERROR(IF(M99=0,"N",O99/L99*J99),0)</f>
        <v>N</v>
      </c>
      <c r="AG99" s="333">
        <f>O99*J99</f>
        <v>0</v>
      </c>
      <c r="AH99" s="395">
        <f t="shared" ref="AH99" si="1684">P99*R99*J99</f>
        <v>42.5</v>
      </c>
      <c r="AI99" s="333">
        <f t="shared" ref="AI99" si="1685">IFERROR(AH99*M99,0)</f>
        <v>0</v>
      </c>
      <c r="AJ99" s="395" t="str">
        <f t="shared" si="1395"/>
        <v>N</v>
      </c>
      <c r="AK99" s="333">
        <f t="shared" ref="AK99" si="1686">S99*J99</f>
        <v>0</v>
      </c>
      <c r="AL99" s="333">
        <f>T99*V99*J99</f>
        <v>0</v>
      </c>
      <c r="AM99" s="334">
        <f t="shared" ref="AM99" si="1687">IFERROR(AL99*M99,0)</f>
        <v>0</v>
      </c>
      <c r="AN99" s="333">
        <f t="shared" ref="AN99" si="1688">IF(W99&gt;0,IF(AE99&gt;0,($G$5/160)*(W99/60)*AE99*J99,0),IF(AE99&gt;0,($G$5/160)*((AC99+AC100+AC101)/60)*AE99*J99,0))</f>
        <v>0</v>
      </c>
      <c r="AO99" s="394">
        <f>IFERROR(AN99*M99,0)</f>
        <v>0</v>
      </c>
      <c r="AP99" s="315">
        <f t="shared" ref="AP99" si="1689">IF($N99="In (zvyšuje náklady)",AF99,0)</f>
        <v>0</v>
      </c>
      <c r="AQ99" s="313">
        <f t="shared" ref="AQ99" si="1690">IF($N99="In (zvyšuje náklady)",AG99,0)</f>
        <v>0</v>
      </c>
      <c r="AR99" s="313">
        <f t="shared" ref="AR99" si="1691">IF($N99="In (zvyšuje náklady)",AH99,0)</f>
        <v>0</v>
      </c>
      <c r="AS99" s="313">
        <f t="shared" ref="AS99" si="1692">IF($N99="In (zvyšuje náklady)",AI99,0)</f>
        <v>0</v>
      </c>
      <c r="AT99" s="313">
        <f t="shared" ref="AT99" si="1693">IF($N99="In (zvyšuje náklady)",AJ99,0)</f>
        <v>0</v>
      </c>
      <c r="AU99" s="313">
        <f t="shared" ref="AU99" si="1694">IF($N99="In (zvyšuje náklady)",AK99,0)</f>
        <v>0</v>
      </c>
      <c r="AV99" s="313">
        <f t="shared" ref="AV99" si="1695">IF($N99="In (zvyšuje náklady)",AL99,0)</f>
        <v>0</v>
      </c>
      <c r="AW99" s="313">
        <f t="shared" ref="AW99" si="1696">IF($N99="In (zvyšuje náklady)",AM99,0)</f>
        <v>0</v>
      </c>
      <c r="AX99" s="313">
        <f t="shared" ref="AX99" si="1697">IF($N99="In (zvyšuje náklady)",AN99,0)</f>
        <v>0</v>
      </c>
      <c r="AY99" s="313">
        <f t="shared" ref="AY99" si="1698">IF($N99="In (zvyšuje náklady)",AO99,0)</f>
        <v>0</v>
      </c>
      <c r="AZ99" s="313" t="str">
        <f t="shared" ref="AZ99" si="1699">IF($N99="Out (znižuje náklady)",AF99,"0")</f>
        <v>N</v>
      </c>
      <c r="BA99" s="313">
        <f t="shared" ref="BA99" si="1700">IF($N99="Out (znižuje náklady)",AG99,"0")</f>
        <v>0</v>
      </c>
      <c r="BB99" s="313">
        <f t="shared" ref="BB99" si="1701">IF($N99="Out (znižuje náklady)",AH99,"0")</f>
        <v>42.5</v>
      </c>
      <c r="BC99" s="313">
        <f t="shared" ref="BC99" si="1702">IF($N99="Out (znižuje náklady)",AI99,"0")</f>
        <v>0</v>
      </c>
      <c r="BD99" s="313" t="str">
        <f t="shared" ref="BD99" si="1703">IF($N99="Out (znižuje náklady)",AJ99,"0")</f>
        <v>N</v>
      </c>
      <c r="BE99" s="313">
        <f t="shared" ref="BE99" si="1704">IF($N99="Out (znižuje náklady)",AK99,"0")</f>
        <v>0</v>
      </c>
      <c r="BF99" s="313">
        <f t="shared" ref="BF99" si="1705">IF($N99="Out (znižuje náklady)",AL99,"0")</f>
        <v>0</v>
      </c>
      <c r="BG99" s="313">
        <f t="shared" ref="BG99" si="1706">IF($N99="Out (znižuje náklady)",AM99,"0")</f>
        <v>0</v>
      </c>
      <c r="BH99" s="313">
        <f t="shared" ref="BH99" si="1707">IF($N99="Out (znižuje náklady)",AN99,"0")</f>
        <v>0</v>
      </c>
      <c r="BI99" s="324">
        <f t="shared" ref="BI99" si="1708">IF($N99="Out (znižuje náklady)",AO99,"0")</f>
        <v>0</v>
      </c>
      <c r="BJ99" s="314">
        <f>IF(F99=vstupy!$B$47,0,1)</f>
        <v>1</v>
      </c>
      <c r="BK99" s="315">
        <f t="shared" ref="BK99" si="1709">$BJ99*AP99</f>
        <v>0</v>
      </c>
      <c r="BL99" s="313">
        <f t="shared" ref="BL99" si="1710">$BJ99*AQ99</f>
        <v>0</v>
      </c>
      <c r="BM99" s="313">
        <f t="shared" ref="BM99" si="1711">$BJ99*AR99</f>
        <v>0</v>
      </c>
      <c r="BN99" s="313">
        <f t="shared" ref="BN99" si="1712">$BJ99*AS99</f>
        <v>0</v>
      </c>
      <c r="BO99" s="313">
        <f t="shared" ref="BO99" si="1713">$BJ99*AT99</f>
        <v>0</v>
      </c>
      <c r="BP99" s="313">
        <f t="shared" ref="BP99" si="1714">$BJ99*AU99</f>
        <v>0</v>
      </c>
      <c r="BQ99" s="313">
        <f t="shared" ref="BQ99" si="1715">$BJ99*AV99</f>
        <v>0</v>
      </c>
      <c r="BR99" s="313">
        <f t="shared" ref="BR99" si="1716">$BJ99*AW99</f>
        <v>0</v>
      </c>
      <c r="BS99" s="313">
        <f t="shared" ref="BS99" si="1717">$BJ99*AX99</f>
        <v>0</v>
      </c>
      <c r="BT99" s="310">
        <f t="shared" ref="BT99" si="1718">$BJ99*AY99</f>
        <v>0</v>
      </c>
      <c r="BU99" s="315" t="e">
        <f t="shared" ref="BU99" si="1719">$BJ99*AZ99</f>
        <v>#VALUE!</v>
      </c>
      <c r="BV99" s="313">
        <f t="shared" ref="BV99" si="1720">$BJ99*BA99</f>
        <v>0</v>
      </c>
      <c r="BW99" s="313">
        <f t="shared" ref="BW99" si="1721">$BJ99*BB99</f>
        <v>42.5</v>
      </c>
      <c r="BX99" s="313">
        <f t="shared" ref="BX99" si="1722">$BJ99*BC99</f>
        <v>0</v>
      </c>
      <c r="BY99" s="313" t="e">
        <f t="shared" ref="BY99" si="1723">$BJ99*BD99</f>
        <v>#VALUE!</v>
      </c>
      <c r="BZ99" s="313">
        <f t="shared" ref="BZ99" si="1724">$BJ99*BE99</f>
        <v>0</v>
      </c>
      <c r="CA99" s="313">
        <f t="shared" ref="CA99" si="1725">$BJ99*BF99</f>
        <v>0</v>
      </c>
      <c r="CB99" s="313">
        <f t="shared" ref="CB99" si="1726">$BJ99*BG99</f>
        <v>0</v>
      </c>
      <c r="CC99" s="313">
        <f t="shared" ref="CC99" si="1727">$BJ99*BH99</f>
        <v>0</v>
      </c>
      <c r="CD99" s="310">
        <f t="shared" ref="CD99" si="1728">$BJ99*BI99</f>
        <v>0</v>
      </c>
      <c r="CE99" s="316">
        <f>IF(N99="Nemení sa",1,0)</f>
        <v>0</v>
      </c>
      <c r="CF99" s="315">
        <f>AG99*$CE99</f>
        <v>0</v>
      </c>
      <c r="CG99" s="313">
        <f>AI99*$CE99</f>
        <v>0</v>
      </c>
      <c r="CH99" s="313">
        <f>AK99*$CE99</f>
        <v>0</v>
      </c>
      <c r="CI99" s="313">
        <f>AM99*$CE99</f>
        <v>0</v>
      </c>
      <c r="CJ99" s="310">
        <f>AO99*$CE99</f>
        <v>0</v>
      </c>
      <c r="CK99" s="317">
        <f t="shared" ref="CK99" si="1729">SUM(CF99:CJ101)</f>
        <v>0</v>
      </c>
      <c r="CL99" s="318">
        <f>IF(F99=vstupy!B$42,"1",0)</f>
        <v>0</v>
      </c>
      <c r="CM99" s="315">
        <f t="shared" ref="CM99:CV99" si="1730">IF($CL99="1",AP99,0)</f>
        <v>0</v>
      </c>
      <c r="CN99" s="313">
        <f t="shared" si="1730"/>
        <v>0</v>
      </c>
      <c r="CO99" s="313">
        <f t="shared" si="1730"/>
        <v>0</v>
      </c>
      <c r="CP99" s="313">
        <f t="shared" si="1730"/>
        <v>0</v>
      </c>
      <c r="CQ99" s="313">
        <f t="shared" si="1730"/>
        <v>0</v>
      </c>
      <c r="CR99" s="313">
        <f t="shared" si="1730"/>
        <v>0</v>
      </c>
      <c r="CS99" s="313">
        <f t="shared" si="1730"/>
        <v>0</v>
      </c>
      <c r="CT99" s="313">
        <f t="shared" si="1730"/>
        <v>0</v>
      </c>
      <c r="CU99" s="313">
        <f t="shared" si="1730"/>
        <v>0</v>
      </c>
      <c r="CV99" s="310">
        <f t="shared" si="1730"/>
        <v>0</v>
      </c>
      <c r="CW99" s="314">
        <f>CP99+CT99+CV99</f>
        <v>0</v>
      </c>
      <c r="CX99" s="314">
        <f t="shared" ref="CX99" si="1731">CN99+CR99</f>
        <v>0</v>
      </c>
      <c r="CY99" s="315">
        <f t="shared" ref="CY99:DH99" si="1732">IF($CL99="1",AZ99,0)</f>
        <v>0</v>
      </c>
      <c r="CZ99" s="313">
        <f t="shared" si="1732"/>
        <v>0</v>
      </c>
      <c r="DA99" s="313">
        <f t="shared" si="1732"/>
        <v>0</v>
      </c>
      <c r="DB99" s="313">
        <f t="shared" si="1732"/>
        <v>0</v>
      </c>
      <c r="DC99" s="313">
        <f t="shared" si="1732"/>
        <v>0</v>
      </c>
      <c r="DD99" s="313">
        <f t="shared" si="1732"/>
        <v>0</v>
      </c>
      <c r="DE99" s="313">
        <f t="shared" si="1732"/>
        <v>0</v>
      </c>
      <c r="DF99" s="313">
        <f t="shared" si="1732"/>
        <v>0</v>
      </c>
      <c r="DG99" s="313">
        <f t="shared" si="1732"/>
        <v>0</v>
      </c>
      <c r="DH99" s="310">
        <f t="shared" si="1732"/>
        <v>0</v>
      </c>
      <c r="DI99" s="321">
        <f>DB99+DF99+DH99</f>
        <v>0</v>
      </c>
      <c r="DJ99" s="321">
        <f t="shared" ref="DJ99" si="1733">CZ99+DD99</f>
        <v>0</v>
      </c>
      <c r="DK99" s="322">
        <f>IF(CE99=0,1,0)</f>
        <v>1</v>
      </c>
      <c r="DL99" s="322">
        <f>IFERROR(IF($AF99="N",AH99+AJ99+AL99+AN99,AF99+AH99+AJ99+AL99+AN99),0)*$DK99</f>
        <v>0</v>
      </c>
      <c r="DM99" s="322">
        <f>(AG99+AI99+AK99+AM99+AO99)*$DK99</f>
        <v>0</v>
      </c>
      <c r="DN99" s="322">
        <f>AS99+AW99+AY99-CW99</f>
        <v>0</v>
      </c>
      <c r="DO99" s="322">
        <f>BC99+BG99+BI99-DI99</f>
        <v>0</v>
      </c>
      <c r="DP99" s="322">
        <f>DN99+DO99</f>
        <v>0</v>
      </c>
      <c r="DQ99" s="323" t="str">
        <f>IF(OR(F99=vstupy!B$40,F99=vstupy!B$41,F99=vstupy!B$42,),"0","1")</f>
        <v>0</v>
      </c>
      <c r="DR99" s="315">
        <f>IF($DQ99="1",AQ99,"0")+CF99</f>
        <v>0</v>
      </c>
      <c r="DS99" s="313">
        <f>IF($DQ99="1",AS99,"0")+CG99</f>
        <v>0</v>
      </c>
      <c r="DT99" s="313">
        <f>IF($DQ99="1",AU99,"0")+CH99</f>
        <v>0</v>
      </c>
      <c r="DU99" s="313">
        <f>IF($DQ99="1",AW99,"0")+CI99</f>
        <v>0</v>
      </c>
      <c r="DV99" s="310">
        <f>IF($DQ99="1",AY99,"0")+CJ99</f>
        <v>0</v>
      </c>
      <c r="DW99" s="311">
        <f t="shared" ref="DW99" si="1734">SUM(DR99:DV101)</f>
        <v>0</v>
      </c>
      <c r="DX99" s="315" t="str">
        <f t="shared" ref="DX99" si="1735">IF($DQ99="1",BA99,"0")</f>
        <v>0</v>
      </c>
      <c r="DY99" s="313" t="str">
        <f t="shared" ref="DY99" si="1736">IF($DQ99="1",BC99,"0")</f>
        <v>0</v>
      </c>
      <c r="DZ99" s="313" t="str">
        <f t="shared" ref="DZ99" si="1737">IF($DQ99="1",BE99,"0")</f>
        <v>0</v>
      </c>
      <c r="EA99" s="313" t="str">
        <f>IF($DQ99="1",BG99,"0")</f>
        <v>0</v>
      </c>
      <c r="EB99" s="310" t="str">
        <f>IF($DQ99="1",BI99,"0")</f>
        <v>0</v>
      </c>
      <c r="EC99" s="311">
        <f t="shared" ref="EC99" si="1738">SUM(DX99:EB101)</f>
        <v>0</v>
      </c>
      <c r="ED99" s="312">
        <f>EC99+DW99</f>
        <v>0</v>
      </c>
    </row>
    <row r="100" spans="2:134" ht="12.6" customHeight="1" x14ac:dyDescent="0.2">
      <c r="B100" s="365"/>
      <c r="C100" s="364"/>
      <c r="D100" s="364"/>
      <c r="E100" s="364"/>
      <c r="F100" s="359"/>
      <c r="G100" s="361"/>
      <c r="H100" s="302"/>
      <c r="I100" s="302"/>
      <c r="J100" s="305"/>
      <c r="K100" s="359"/>
      <c r="L100" s="344"/>
      <c r="M100" s="367"/>
      <c r="N100" s="344"/>
      <c r="O100" s="344"/>
      <c r="P100" s="344"/>
      <c r="Q100" s="345"/>
      <c r="R100" s="346"/>
      <c r="S100" s="344"/>
      <c r="T100" s="347"/>
      <c r="U100" s="345"/>
      <c r="V100" s="346"/>
      <c r="W100" s="344"/>
      <c r="X100" s="174" t="s">
        <v>157</v>
      </c>
      <c r="Y100" s="188" t="s">
        <v>152</v>
      </c>
      <c r="Z100" s="185">
        <f>VLOOKUP($X100,vstupy!$B$18:$F$31,MATCH($Y100,vstupy!$B$17:$F$17,0),0)</f>
        <v>0</v>
      </c>
      <c r="AA100" s="121" t="s">
        <v>158</v>
      </c>
      <c r="AB100" s="185">
        <f>VLOOKUP($AA100,vstupy!$B$34:$C$36,2,FALSE)</f>
        <v>0</v>
      </c>
      <c r="AC100" s="185">
        <f t="shared" si="1273"/>
        <v>0</v>
      </c>
      <c r="AD100" s="342"/>
      <c r="AE100" s="326"/>
      <c r="AF100" s="315"/>
      <c r="AG100" s="330"/>
      <c r="AH100" s="330"/>
      <c r="AI100" s="330"/>
      <c r="AJ100" s="330"/>
      <c r="AK100" s="330"/>
      <c r="AL100" s="330"/>
      <c r="AM100" s="335"/>
      <c r="AN100" s="330"/>
      <c r="AO100" s="336"/>
      <c r="AP100" s="315"/>
      <c r="AQ100" s="313"/>
      <c r="AR100" s="313"/>
      <c r="AS100" s="313"/>
      <c r="AT100" s="313"/>
      <c r="AU100" s="313"/>
      <c r="AV100" s="313"/>
      <c r="AW100" s="313"/>
      <c r="AX100" s="313"/>
      <c r="AY100" s="313"/>
      <c r="AZ100" s="313"/>
      <c r="BA100" s="313"/>
      <c r="BB100" s="313"/>
      <c r="BC100" s="313"/>
      <c r="BD100" s="313"/>
      <c r="BE100" s="313"/>
      <c r="BF100" s="313"/>
      <c r="BG100" s="313"/>
      <c r="BH100" s="313"/>
      <c r="BI100" s="324"/>
      <c r="BJ100" s="314"/>
      <c r="BK100" s="315"/>
      <c r="BL100" s="313"/>
      <c r="BM100" s="313"/>
      <c r="BN100" s="313"/>
      <c r="BO100" s="313"/>
      <c r="BP100" s="313"/>
      <c r="BQ100" s="313"/>
      <c r="BR100" s="313"/>
      <c r="BS100" s="313"/>
      <c r="BT100" s="310"/>
      <c r="BU100" s="315"/>
      <c r="BV100" s="313"/>
      <c r="BW100" s="313"/>
      <c r="BX100" s="313"/>
      <c r="BY100" s="313"/>
      <c r="BZ100" s="313"/>
      <c r="CA100" s="313"/>
      <c r="CB100" s="313"/>
      <c r="CC100" s="313"/>
      <c r="CD100" s="310"/>
      <c r="CE100" s="316"/>
      <c r="CF100" s="315"/>
      <c r="CG100" s="313"/>
      <c r="CH100" s="313"/>
      <c r="CI100" s="313"/>
      <c r="CJ100" s="310"/>
      <c r="CK100" s="317"/>
      <c r="CL100" s="319"/>
      <c r="CM100" s="315"/>
      <c r="CN100" s="313"/>
      <c r="CO100" s="313"/>
      <c r="CP100" s="313"/>
      <c r="CQ100" s="313"/>
      <c r="CR100" s="313"/>
      <c r="CS100" s="313"/>
      <c r="CT100" s="313"/>
      <c r="CU100" s="313"/>
      <c r="CV100" s="310"/>
      <c r="CW100" s="314"/>
      <c r="CX100" s="314"/>
      <c r="CY100" s="315"/>
      <c r="CZ100" s="313"/>
      <c r="DA100" s="313"/>
      <c r="DB100" s="313"/>
      <c r="DC100" s="313"/>
      <c r="DD100" s="313"/>
      <c r="DE100" s="313"/>
      <c r="DF100" s="313"/>
      <c r="DG100" s="313"/>
      <c r="DH100" s="310"/>
      <c r="DI100" s="321"/>
      <c r="DJ100" s="321"/>
      <c r="DK100" s="322"/>
      <c r="DL100" s="322"/>
      <c r="DM100" s="322"/>
      <c r="DN100" s="322"/>
      <c r="DO100" s="322"/>
      <c r="DP100" s="322"/>
      <c r="DQ100" s="323"/>
      <c r="DR100" s="315"/>
      <c r="DS100" s="313"/>
      <c r="DT100" s="313"/>
      <c r="DU100" s="313"/>
      <c r="DV100" s="310"/>
      <c r="DW100" s="311"/>
      <c r="DX100" s="315"/>
      <c r="DY100" s="313"/>
      <c r="DZ100" s="313"/>
      <c r="EA100" s="313"/>
      <c r="EB100" s="310"/>
      <c r="EC100" s="311"/>
      <c r="ED100" s="312"/>
    </row>
    <row r="101" spans="2:134" ht="12.6" customHeight="1" x14ac:dyDescent="0.2">
      <c r="B101" s="365"/>
      <c r="C101" s="364"/>
      <c r="D101" s="364"/>
      <c r="E101" s="364"/>
      <c r="F101" s="360"/>
      <c r="G101" s="361"/>
      <c r="H101" s="303"/>
      <c r="I101" s="303"/>
      <c r="J101" s="306"/>
      <c r="K101" s="360"/>
      <c r="L101" s="344"/>
      <c r="M101" s="367"/>
      <c r="N101" s="344"/>
      <c r="O101" s="344"/>
      <c r="P101" s="344"/>
      <c r="Q101" s="345"/>
      <c r="R101" s="346"/>
      <c r="S101" s="344"/>
      <c r="T101" s="347"/>
      <c r="U101" s="345"/>
      <c r="V101" s="346"/>
      <c r="W101" s="344"/>
      <c r="X101" s="174" t="s">
        <v>157</v>
      </c>
      <c r="Y101" s="188" t="s">
        <v>152</v>
      </c>
      <c r="Z101" s="185">
        <f>VLOOKUP($X101,vstupy!$B$18:$F$31,MATCH($Y101,vstupy!$B$17:$F$17,0),0)</f>
        <v>0</v>
      </c>
      <c r="AA101" s="121" t="s">
        <v>158</v>
      </c>
      <c r="AB101" s="185">
        <f>VLOOKUP($AA101,vstupy!$B$34:$C$36,2,FALSE)</f>
        <v>0</v>
      </c>
      <c r="AC101" s="185">
        <f t="shared" si="1273"/>
        <v>0</v>
      </c>
      <c r="AD101" s="343"/>
      <c r="AE101" s="327"/>
      <c r="AF101" s="446"/>
      <c r="AG101" s="334"/>
      <c r="AH101" s="334"/>
      <c r="AI101" s="330"/>
      <c r="AJ101" s="334"/>
      <c r="AK101" s="334"/>
      <c r="AL101" s="334"/>
      <c r="AM101" s="333"/>
      <c r="AN101" s="330"/>
      <c r="AO101" s="450"/>
      <c r="AP101" s="315"/>
      <c r="AQ101" s="313"/>
      <c r="AR101" s="313"/>
      <c r="AS101" s="313"/>
      <c r="AT101" s="313"/>
      <c r="AU101" s="313"/>
      <c r="AV101" s="313"/>
      <c r="AW101" s="313"/>
      <c r="AX101" s="313"/>
      <c r="AY101" s="313"/>
      <c r="AZ101" s="313"/>
      <c r="BA101" s="313"/>
      <c r="BB101" s="313"/>
      <c r="BC101" s="313"/>
      <c r="BD101" s="313"/>
      <c r="BE101" s="313"/>
      <c r="BF101" s="313"/>
      <c r="BG101" s="313"/>
      <c r="BH101" s="313"/>
      <c r="BI101" s="324"/>
      <c r="BJ101" s="314"/>
      <c r="BK101" s="315"/>
      <c r="BL101" s="313"/>
      <c r="BM101" s="313"/>
      <c r="BN101" s="313"/>
      <c r="BO101" s="313"/>
      <c r="BP101" s="313"/>
      <c r="BQ101" s="313"/>
      <c r="BR101" s="313"/>
      <c r="BS101" s="313"/>
      <c r="BT101" s="310"/>
      <c r="BU101" s="315"/>
      <c r="BV101" s="313"/>
      <c r="BW101" s="313"/>
      <c r="BX101" s="313"/>
      <c r="BY101" s="313"/>
      <c r="BZ101" s="313"/>
      <c r="CA101" s="313"/>
      <c r="CB101" s="313"/>
      <c r="CC101" s="313"/>
      <c r="CD101" s="310"/>
      <c r="CE101" s="316"/>
      <c r="CF101" s="315"/>
      <c r="CG101" s="313"/>
      <c r="CH101" s="313"/>
      <c r="CI101" s="313"/>
      <c r="CJ101" s="310"/>
      <c r="CK101" s="317"/>
      <c r="CL101" s="320"/>
      <c r="CM101" s="315"/>
      <c r="CN101" s="313"/>
      <c r="CO101" s="313"/>
      <c r="CP101" s="313"/>
      <c r="CQ101" s="313"/>
      <c r="CR101" s="313"/>
      <c r="CS101" s="313"/>
      <c r="CT101" s="313"/>
      <c r="CU101" s="313"/>
      <c r="CV101" s="310"/>
      <c r="CW101" s="314"/>
      <c r="CX101" s="314"/>
      <c r="CY101" s="315"/>
      <c r="CZ101" s="313"/>
      <c r="DA101" s="313"/>
      <c r="DB101" s="313"/>
      <c r="DC101" s="313"/>
      <c r="DD101" s="313"/>
      <c r="DE101" s="313"/>
      <c r="DF101" s="313"/>
      <c r="DG101" s="313"/>
      <c r="DH101" s="310"/>
      <c r="DI101" s="321"/>
      <c r="DJ101" s="321"/>
      <c r="DK101" s="322"/>
      <c r="DL101" s="322"/>
      <c r="DM101" s="322"/>
      <c r="DN101" s="322"/>
      <c r="DO101" s="322"/>
      <c r="DP101" s="322"/>
      <c r="DQ101" s="323"/>
      <c r="DR101" s="315"/>
      <c r="DS101" s="313"/>
      <c r="DT101" s="313"/>
      <c r="DU101" s="313"/>
      <c r="DV101" s="310"/>
      <c r="DW101" s="311"/>
      <c r="DX101" s="315"/>
      <c r="DY101" s="313"/>
      <c r="DZ101" s="313"/>
      <c r="EA101" s="313"/>
      <c r="EB101" s="310"/>
      <c r="EC101" s="311"/>
      <c r="ED101" s="312"/>
    </row>
    <row r="102" spans="2:134" ht="12.6" customHeight="1" x14ac:dyDescent="0.2">
      <c r="B102" s="366">
        <f t="shared" ref="B102" si="1739">B99+1</f>
        <v>32</v>
      </c>
      <c r="C102" s="363" t="s">
        <v>355</v>
      </c>
      <c r="D102" s="363" t="s">
        <v>331</v>
      </c>
      <c r="E102" s="363" t="s">
        <v>353</v>
      </c>
      <c r="F102" s="355" t="s">
        <v>208</v>
      </c>
      <c r="G102" s="362">
        <v>46388</v>
      </c>
      <c r="H102" s="307" t="str">
        <f t="shared" ref="H102" si="1740">IF($F102="3e)  Skoršia transpozícia  - zavedenie transpozície pred termínom ktorý určuje smernica EÚ. "," ","")</f>
        <v/>
      </c>
      <c r="I102" s="307" t="str">
        <f t="shared" ref="I102" si="1741">IF($F102="3e)  Skoršia transpozícia  - zavedenie transpozície pred termínom ktorý určuje smernica EÚ. ",$H102,"NA")</f>
        <v>NA</v>
      </c>
      <c r="J102" s="298">
        <f>IF(I102&gt;12,1,I102/12)</f>
        <v>1</v>
      </c>
      <c r="K102" s="355" t="s">
        <v>475</v>
      </c>
      <c r="L102" s="348">
        <v>0</v>
      </c>
      <c r="M102" s="354">
        <f>IF(L102="N",0,L102)</f>
        <v>0</v>
      </c>
      <c r="N102" s="348" t="s">
        <v>213</v>
      </c>
      <c r="O102" s="348"/>
      <c r="P102" s="348">
        <v>100</v>
      </c>
      <c r="Q102" s="349" t="s">
        <v>185</v>
      </c>
      <c r="R102" s="350">
        <f>VLOOKUP(Q102,vstupy!$B$3:$C$15,2,FALSE)</f>
        <v>0.25</v>
      </c>
      <c r="S102" s="348"/>
      <c r="T102" s="351"/>
      <c r="U102" s="349" t="s">
        <v>36</v>
      </c>
      <c r="V102" s="350">
        <f>VLOOKUP(U102,vstupy!$B$3:$C$15,2,FALSE)</f>
        <v>0</v>
      </c>
      <c r="W102" s="348"/>
      <c r="X102" s="283" t="s">
        <v>157</v>
      </c>
      <c r="Y102" s="284" t="s">
        <v>152</v>
      </c>
      <c r="Z102" s="285">
        <f>VLOOKUP($X102,vstupy!$B$18:$F$31,MATCH($Y102,vstupy!$B$17:$F$17,0),0)</f>
        <v>0</v>
      </c>
      <c r="AA102" s="286" t="s">
        <v>158</v>
      </c>
      <c r="AB102" s="285">
        <f>VLOOKUP($AA102,vstupy!$B$34:$C$36,2,FALSE)</f>
        <v>0</v>
      </c>
      <c r="AC102" s="285">
        <f t="shared" si="1273"/>
        <v>0</v>
      </c>
      <c r="AD102" s="338" t="s">
        <v>36</v>
      </c>
      <c r="AE102" s="325">
        <f>VLOOKUP(AD102,vstupy!$B$3:$C$15,2,FALSE)</f>
        <v>0</v>
      </c>
      <c r="AF102" s="328" t="str">
        <f>IFERROR(IF(M102=0,"N",O102/L102*J102),0)</f>
        <v>N</v>
      </c>
      <c r="AG102" s="330">
        <f>O102*J102</f>
        <v>0</v>
      </c>
      <c r="AH102" s="332">
        <f t="shared" ref="AH102" si="1742">P102*R102*J102</f>
        <v>25</v>
      </c>
      <c r="AI102" s="333">
        <f t="shared" ref="AI102" si="1743">IFERROR(AH102*M102,0)</f>
        <v>0</v>
      </c>
      <c r="AJ102" s="332" t="str">
        <f t="shared" si="1395"/>
        <v>N</v>
      </c>
      <c r="AK102" s="330">
        <f t="shared" ref="AK102" si="1744">S102*J102</f>
        <v>0</v>
      </c>
      <c r="AL102" s="330">
        <f>T102*V102*J102</f>
        <v>0</v>
      </c>
      <c r="AM102" s="334">
        <f t="shared" ref="AM102" si="1745">IFERROR(AL102*M102,0)</f>
        <v>0</v>
      </c>
      <c r="AN102" s="333">
        <f t="shared" ref="AN102" si="1746">IF(W102&gt;0,IF(AE102&gt;0,($G$5/160)*(W102/60)*AE102*J102,0),IF(AE102&gt;0,($G$5/160)*((AC102+AC103+AC104)/60)*AE102*J102,0))</f>
        <v>0</v>
      </c>
      <c r="AO102" s="336">
        <f>IFERROR(AN102*M102,0)</f>
        <v>0</v>
      </c>
      <c r="AP102" s="315">
        <f t="shared" ref="AP102" si="1747">IF($N102="In (zvyšuje náklady)",AF102,0)</f>
        <v>0</v>
      </c>
      <c r="AQ102" s="313">
        <f t="shared" ref="AQ102" si="1748">IF($N102="In (zvyšuje náklady)",AG102,0)</f>
        <v>0</v>
      </c>
      <c r="AR102" s="313">
        <f t="shared" ref="AR102" si="1749">IF($N102="In (zvyšuje náklady)",AH102,0)</f>
        <v>0</v>
      </c>
      <c r="AS102" s="313">
        <f t="shared" ref="AS102" si="1750">IF($N102="In (zvyšuje náklady)",AI102,0)</f>
        <v>0</v>
      </c>
      <c r="AT102" s="313">
        <f t="shared" ref="AT102" si="1751">IF($N102="In (zvyšuje náklady)",AJ102,0)</f>
        <v>0</v>
      </c>
      <c r="AU102" s="313">
        <f t="shared" ref="AU102" si="1752">IF($N102="In (zvyšuje náklady)",AK102,0)</f>
        <v>0</v>
      </c>
      <c r="AV102" s="313">
        <f t="shared" ref="AV102" si="1753">IF($N102="In (zvyšuje náklady)",AL102,0)</f>
        <v>0</v>
      </c>
      <c r="AW102" s="313">
        <f t="shared" ref="AW102" si="1754">IF($N102="In (zvyšuje náklady)",AM102,0)</f>
        <v>0</v>
      </c>
      <c r="AX102" s="313">
        <f t="shared" ref="AX102" si="1755">IF($N102="In (zvyšuje náklady)",AN102,0)</f>
        <v>0</v>
      </c>
      <c r="AY102" s="313">
        <f t="shared" ref="AY102" si="1756">IF($N102="In (zvyšuje náklady)",AO102,0)</f>
        <v>0</v>
      </c>
      <c r="AZ102" s="313" t="str">
        <f t="shared" ref="AZ102" si="1757">IF($N102="Out (znižuje náklady)",AF102,"0")</f>
        <v>N</v>
      </c>
      <c r="BA102" s="313">
        <f t="shared" ref="BA102" si="1758">IF($N102="Out (znižuje náklady)",AG102,"0")</f>
        <v>0</v>
      </c>
      <c r="BB102" s="313">
        <f t="shared" ref="BB102" si="1759">IF($N102="Out (znižuje náklady)",AH102,"0")</f>
        <v>25</v>
      </c>
      <c r="BC102" s="313">
        <f t="shared" ref="BC102" si="1760">IF($N102="Out (znižuje náklady)",AI102,"0")</f>
        <v>0</v>
      </c>
      <c r="BD102" s="313" t="str">
        <f t="shared" ref="BD102" si="1761">IF($N102="Out (znižuje náklady)",AJ102,"0")</f>
        <v>N</v>
      </c>
      <c r="BE102" s="313">
        <f t="shared" ref="BE102" si="1762">IF($N102="Out (znižuje náklady)",AK102,"0")</f>
        <v>0</v>
      </c>
      <c r="BF102" s="313">
        <f t="shared" ref="BF102" si="1763">IF($N102="Out (znižuje náklady)",AL102,"0")</f>
        <v>0</v>
      </c>
      <c r="BG102" s="313">
        <f t="shared" ref="BG102" si="1764">IF($N102="Out (znižuje náklady)",AM102,"0")</f>
        <v>0</v>
      </c>
      <c r="BH102" s="313">
        <f t="shared" ref="BH102" si="1765">IF($N102="Out (znižuje náklady)",AN102,"0")</f>
        <v>0</v>
      </c>
      <c r="BI102" s="324">
        <f t="shared" ref="BI102" si="1766">IF($N102="Out (znižuje náklady)",AO102,"0")</f>
        <v>0</v>
      </c>
      <c r="BJ102" s="314">
        <f>IF(F102=vstupy!$B$47,0,1)</f>
        <v>1</v>
      </c>
      <c r="BK102" s="315">
        <f t="shared" ref="BK102" si="1767">$BJ102*AP102</f>
        <v>0</v>
      </c>
      <c r="BL102" s="313">
        <f t="shared" ref="BL102" si="1768">$BJ102*AQ102</f>
        <v>0</v>
      </c>
      <c r="BM102" s="313">
        <f t="shared" ref="BM102" si="1769">$BJ102*AR102</f>
        <v>0</v>
      </c>
      <c r="BN102" s="313">
        <f t="shared" ref="BN102" si="1770">$BJ102*AS102</f>
        <v>0</v>
      </c>
      <c r="BO102" s="313">
        <f t="shared" ref="BO102" si="1771">$BJ102*AT102</f>
        <v>0</v>
      </c>
      <c r="BP102" s="313">
        <f t="shared" ref="BP102" si="1772">$BJ102*AU102</f>
        <v>0</v>
      </c>
      <c r="BQ102" s="313">
        <f t="shared" ref="BQ102" si="1773">$BJ102*AV102</f>
        <v>0</v>
      </c>
      <c r="BR102" s="313">
        <f t="shared" ref="BR102" si="1774">$BJ102*AW102</f>
        <v>0</v>
      </c>
      <c r="BS102" s="313">
        <f t="shared" ref="BS102" si="1775">$BJ102*AX102</f>
        <v>0</v>
      </c>
      <c r="BT102" s="310">
        <f t="shared" ref="BT102" si="1776">$BJ102*AY102</f>
        <v>0</v>
      </c>
      <c r="BU102" s="315" t="e">
        <f t="shared" ref="BU102" si="1777">$BJ102*AZ102</f>
        <v>#VALUE!</v>
      </c>
      <c r="BV102" s="313">
        <f t="shared" ref="BV102" si="1778">$BJ102*BA102</f>
        <v>0</v>
      </c>
      <c r="BW102" s="313">
        <f t="shared" ref="BW102" si="1779">$BJ102*BB102</f>
        <v>25</v>
      </c>
      <c r="BX102" s="313">
        <f t="shared" ref="BX102" si="1780">$BJ102*BC102</f>
        <v>0</v>
      </c>
      <c r="BY102" s="313" t="e">
        <f t="shared" ref="BY102" si="1781">$BJ102*BD102</f>
        <v>#VALUE!</v>
      </c>
      <c r="BZ102" s="313">
        <f t="shared" ref="BZ102" si="1782">$BJ102*BE102</f>
        <v>0</v>
      </c>
      <c r="CA102" s="313">
        <f t="shared" ref="CA102" si="1783">$BJ102*BF102</f>
        <v>0</v>
      </c>
      <c r="CB102" s="313">
        <f t="shared" ref="CB102" si="1784">$BJ102*BG102</f>
        <v>0</v>
      </c>
      <c r="CC102" s="313">
        <f t="shared" ref="CC102" si="1785">$BJ102*BH102</f>
        <v>0</v>
      </c>
      <c r="CD102" s="310">
        <f t="shared" ref="CD102" si="1786">$BJ102*BI102</f>
        <v>0</v>
      </c>
      <c r="CE102" s="316">
        <f>IF(N102="Nemení sa",1,0)</f>
        <v>0</v>
      </c>
      <c r="CF102" s="315">
        <f>AG102*$CE102</f>
        <v>0</v>
      </c>
      <c r="CG102" s="313">
        <f>AI102*$CE102</f>
        <v>0</v>
      </c>
      <c r="CH102" s="313">
        <f>AK102*$CE102</f>
        <v>0</v>
      </c>
      <c r="CI102" s="313">
        <f>AM102*$CE102</f>
        <v>0</v>
      </c>
      <c r="CJ102" s="310">
        <f>AO102*$CE102</f>
        <v>0</v>
      </c>
      <c r="CK102" s="317">
        <f t="shared" ref="CK102" si="1787">SUM(CF102:CJ104)</f>
        <v>0</v>
      </c>
      <c r="CL102" s="318">
        <f>IF(F102=vstupy!B$42,"1",0)</f>
        <v>0</v>
      </c>
      <c r="CM102" s="315">
        <f t="shared" ref="CM102:CV102" si="1788">IF($CL102="1",AP102,0)</f>
        <v>0</v>
      </c>
      <c r="CN102" s="313">
        <f t="shared" si="1788"/>
        <v>0</v>
      </c>
      <c r="CO102" s="313">
        <f t="shared" si="1788"/>
        <v>0</v>
      </c>
      <c r="CP102" s="313">
        <f t="shared" si="1788"/>
        <v>0</v>
      </c>
      <c r="CQ102" s="313">
        <f t="shared" si="1788"/>
        <v>0</v>
      </c>
      <c r="CR102" s="313">
        <f t="shared" si="1788"/>
        <v>0</v>
      </c>
      <c r="CS102" s="313">
        <f t="shared" si="1788"/>
        <v>0</v>
      </c>
      <c r="CT102" s="313">
        <f t="shared" si="1788"/>
        <v>0</v>
      </c>
      <c r="CU102" s="313">
        <f t="shared" si="1788"/>
        <v>0</v>
      </c>
      <c r="CV102" s="310">
        <f t="shared" si="1788"/>
        <v>0</v>
      </c>
      <c r="CW102" s="314">
        <f>CP102+CT102+CV102</f>
        <v>0</v>
      </c>
      <c r="CX102" s="314">
        <f t="shared" ref="CX102" si="1789">CN102+CR102</f>
        <v>0</v>
      </c>
      <c r="CY102" s="315">
        <f t="shared" ref="CY102:DH102" si="1790">IF($CL102="1",AZ102,0)</f>
        <v>0</v>
      </c>
      <c r="CZ102" s="313">
        <f t="shared" si="1790"/>
        <v>0</v>
      </c>
      <c r="DA102" s="313">
        <f t="shared" si="1790"/>
        <v>0</v>
      </c>
      <c r="DB102" s="313">
        <f t="shared" si="1790"/>
        <v>0</v>
      </c>
      <c r="DC102" s="313">
        <f t="shared" si="1790"/>
        <v>0</v>
      </c>
      <c r="DD102" s="313">
        <f t="shared" si="1790"/>
        <v>0</v>
      </c>
      <c r="DE102" s="313">
        <f t="shared" si="1790"/>
        <v>0</v>
      </c>
      <c r="DF102" s="313">
        <f t="shared" si="1790"/>
        <v>0</v>
      </c>
      <c r="DG102" s="313">
        <f t="shared" si="1790"/>
        <v>0</v>
      </c>
      <c r="DH102" s="310">
        <f t="shared" si="1790"/>
        <v>0</v>
      </c>
      <c r="DI102" s="321">
        <f>DB102+DF102+DH102</f>
        <v>0</v>
      </c>
      <c r="DJ102" s="321">
        <f t="shared" ref="DJ102" si="1791">CZ102+DD102</f>
        <v>0</v>
      </c>
      <c r="DK102" s="322">
        <f>IF(CE102=0,1,0)</f>
        <v>1</v>
      </c>
      <c r="DL102" s="322">
        <f>IFERROR(IF($AF102="N",AH102+AJ102+AL102+AN102,AF102+AH102+AJ102+AL102+AN102),0)*$DK102</f>
        <v>0</v>
      </c>
      <c r="DM102" s="322">
        <f>(AG102+AI102+AK102+AM102+AO102)*$DK102</f>
        <v>0</v>
      </c>
      <c r="DN102" s="322">
        <f>AS102+AW102+AY102-CW102</f>
        <v>0</v>
      </c>
      <c r="DO102" s="322">
        <f>BC102+BG102+BI102-DI102</f>
        <v>0</v>
      </c>
      <c r="DP102" s="322">
        <f>DN102+DO102</f>
        <v>0</v>
      </c>
      <c r="DQ102" s="323" t="str">
        <f>IF(OR(F102=vstupy!B$40,F102=vstupy!B$41,F102=vstupy!B$42,),"0","1")</f>
        <v>0</v>
      </c>
      <c r="DR102" s="315">
        <f>IF($DQ102="1",AQ102,"0")+CF102</f>
        <v>0</v>
      </c>
      <c r="DS102" s="313">
        <f>IF($DQ102="1",AS102,"0")+CG102</f>
        <v>0</v>
      </c>
      <c r="DT102" s="313">
        <f>IF($DQ102="1",AU102,"0")+CH102</f>
        <v>0</v>
      </c>
      <c r="DU102" s="313">
        <f>IF($DQ102="1",AW102,"0")+CI102</f>
        <v>0</v>
      </c>
      <c r="DV102" s="310">
        <f>IF($DQ102="1",AY102,"0")+CJ102</f>
        <v>0</v>
      </c>
      <c r="DW102" s="311">
        <f t="shared" ref="DW102" si="1792">SUM(DR102:DV104)</f>
        <v>0</v>
      </c>
      <c r="DX102" s="315" t="str">
        <f t="shared" ref="DX102" si="1793">IF($DQ102="1",BA102,"0")</f>
        <v>0</v>
      </c>
      <c r="DY102" s="313" t="str">
        <f t="shared" ref="DY102" si="1794">IF($DQ102="1",BC102,"0")</f>
        <v>0</v>
      </c>
      <c r="DZ102" s="313" t="str">
        <f t="shared" ref="DZ102" si="1795">IF($DQ102="1",BE102,"0")</f>
        <v>0</v>
      </c>
      <c r="EA102" s="313" t="str">
        <f>IF($DQ102="1",BG102,"0")</f>
        <v>0</v>
      </c>
      <c r="EB102" s="310" t="str">
        <f>IF($DQ102="1",BI102,"0")</f>
        <v>0</v>
      </c>
      <c r="EC102" s="311">
        <f t="shared" ref="EC102" si="1796">SUM(DX102:EB104)</f>
        <v>0</v>
      </c>
      <c r="ED102" s="312">
        <f>EC102+DW102</f>
        <v>0</v>
      </c>
    </row>
    <row r="103" spans="2:134" ht="12.6" customHeight="1" x14ac:dyDescent="0.2">
      <c r="B103" s="366"/>
      <c r="C103" s="363"/>
      <c r="D103" s="363"/>
      <c r="E103" s="363"/>
      <c r="F103" s="356"/>
      <c r="G103" s="362"/>
      <c r="H103" s="308"/>
      <c r="I103" s="308"/>
      <c r="J103" s="299"/>
      <c r="K103" s="356"/>
      <c r="L103" s="348"/>
      <c r="M103" s="354"/>
      <c r="N103" s="348"/>
      <c r="O103" s="348"/>
      <c r="P103" s="348"/>
      <c r="Q103" s="349"/>
      <c r="R103" s="350"/>
      <c r="S103" s="348"/>
      <c r="T103" s="351"/>
      <c r="U103" s="349"/>
      <c r="V103" s="350"/>
      <c r="W103" s="348"/>
      <c r="X103" s="283" t="s">
        <v>157</v>
      </c>
      <c r="Y103" s="284" t="s">
        <v>152</v>
      </c>
      <c r="Z103" s="285">
        <f>VLOOKUP($X103,vstupy!$B$18:$F$31,MATCH($Y103,vstupy!$B$17:$F$17,0),0)</f>
        <v>0</v>
      </c>
      <c r="AA103" s="286" t="s">
        <v>158</v>
      </c>
      <c r="AB103" s="285">
        <f>VLOOKUP($AA103,vstupy!$B$34:$C$36,2,FALSE)</f>
        <v>0</v>
      </c>
      <c r="AC103" s="285">
        <f t="shared" si="1273"/>
        <v>0</v>
      </c>
      <c r="AD103" s="339"/>
      <c r="AE103" s="326"/>
      <c r="AF103" s="315"/>
      <c r="AG103" s="330"/>
      <c r="AH103" s="330"/>
      <c r="AI103" s="330"/>
      <c r="AJ103" s="330"/>
      <c r="AK103" s="330"/>
      <c r="AL103" s="330"/>
      <c r="AM103" s="335"/>
      <c r="AN103" s="330"/>
      <c r="AO103" s="336"/>
      <c r="AP103" s="315"/>
      <c r="AQ103" s="313"/>
      <c r="AR103" s="313"/>
      <c r="AS103" s="313"/>
      <c r="AT103" s="313"/>
      <c r="AU103" s="313"/>
      <c r="AV103" s="313"/>
      <c r="AW103" s="313"/>
      <c r="AX103" s="313"/>
      <c r="AY103" s="313"/>
      <c r="AZ103" s="313"/>
      <c r="BA103" s="313"/>
      <c r="BB103" s="313"/>
      <c r="BC103" s="313"/>
      <c r="BD103" s="313"/>
      <c r="BE103" s="313"/>
      <c r="BF103" s="313"/>
      <c r="BG103" s="313"/>
      <c r="BH103" s="313"/>
      <c r="BI103" s="324"/>
      <c r="BJ103" s="314"/>
      <c r="BK103" s="315"/>
      <c r="BL103" s="313"/>
      <c r="BM103" s="313"/>
      <c r="BN103" s="313"/>
      <c r="BO103" s="313"/>
      <c r="BP103" s="313"/>
      <c r="BQ103" s="313"/>
      <c r="BR103" s="313"/>
      <c r="BS103" s="313"/>
      <c r="BT103" s="310"/>
      <c r="BU103" s="315"/>
      <c r="BV103" s="313"/>
      <c r="BW103" s="313"/>
      <c r="BX103" s="313"/>
      <c r="BY103" s="313"/>
      <c r="BZ103" s="313"/>
      <c r="CA103" s="313"/>
      <c r="CB103" s="313"/>
      <c r="CC103" s="313"/>
      <c r="CD103" s="310"/>
      <c r="CE103" s="316"/>
      <c r="CF103" s="315"/>
      <c r="CG103" s="313"/>
      <c r="CH103" s="313"/>
      <c r="CI103" s="313"/>
      <c r="CJ103" s="310"/>
      <c r="CK103" s="317"/>
      <c r="CL103" s="319"/>
      <c r="CM103" s="315"/>
      <c r="CN103" s="313"/>
      <c r="CO103" s="313"/>
      <c r="CP103" s="313"/>
      <c r="CQ103" s="313"/>
      <c r="CR103" s="313"/>
      <c r="CS103" s="313"/>
      <c r="CT103" s="313"/>
      <c r="CU103" s="313"/>
      <c r="CV103" s="310"/>
      <c r="CW103" s="314"/>
      <c r="CX103" s="314"/>
      <c r="CY103" s="315"/>
      <c r="CZ103" s="313"/>
      <c r="DA103" s="313"/>
      <c r="DB103" s="313"/>
      <c r="DC103" s="313"/>
      <c r="DD103" s="313"/>
      <c r="DE103" s="313"/>
      <c r="DF103" s="313"/>
      <c r="DG103" s="313"/>
      <c r="DH103" s="310"/>
      <c r="DI103" s="321"/>
      <c r="DJ103" s="321"/>
      <c r="DK103" s="322"/>
      <c r="DL103" s="322"/>
      <c r="DM103" s="322"/>
      <c r="DN103" s="322"/>
      <c r="DO103" s="322"/>
      <c r="DP103" s="322"/>
      <c r="DQ103" s="323"/>
      <c r="DR103" s="315"/>
      <c r="DS103" s="313"/>
      <c r="DT103" s="313"/>
      <c r="DU103" s="313"/>
      <c r="DV103" s="310"/>
      <c r="DW103" s="311"/>
      <c r="DX103" s="315"/>
      <c r="DY103" s="313"/>
      <c r="DZ103" s="313"/>
      <c r="EA103" s="313"/>
      <c r="EB103" s="310"/>
      <c r="EC103" s="311"/>
      <c r="ED103" s="312"/>
    </row>
    <row r="104" spans="2:134" ht="12.6" customHeight="1" x14ac:dyDescent="0.2">
      <c r="B104" s="366"/>
      <c r="C104" s="363"/>
      <c r="D104" s="363"/>
      <c r="E104" s="363"/>
      <c r="F104" s="357"/>
      <c r="G104" s="362"/>
      <c r="H104" s="309"/>
      <c r="I104" s="309"/>
      <c r="J104" s="300"/>
      <c r="K104" s="357"/>
      <c r="L104" s="348"/>
      <c r="M104" s="354"/>
      <c r="N104" s="348"/>
      <c r="O104" s="348"/>
      <c r="P104" s="348"/>
      <c r="Q104" s="349"/>
      <c r="R104" s="350"/>
      <c r="S104" s="348"/>
      <c r="T104" s="351"/>
      <c r="U104" s="349"/>
      <c r="V104" s="350"/>
      <c r="W104" s="348"/>
      <c r="X104" s="283" t="s">
        <v>157</v>
      </c>
      <c r="Y104" s="284" t="s">
        <v>152</v>
      </c>
      <c r="Z104" s="285">
        <f>VLOOKUP($X104,vstupy!$B$18:$F$31,MATCH($Y104,vstupy!$B$17:$F$17,0),0)</f>
        <v>0</v>
      </c>
      <c r="AA104" s="286" t="s">
        <v>158</v>
      </c>
      <c r="AB104" s="285">
        <f>VLOOKUP($AA104,vstupy!$B$34:$C$36,2,FALSE)</f>
        <v>0</v>
      </c>
      <c r="AC104" s="285">
        <f t="shared" si="1273"/>
        <v>0</v>
      </c>
      <c r="AD104" s="340"/>
      <c r="AE104" s="327"/>
      <c r="AF104" s="315"/>
      <c r="AG104" s="330"/>
      <c r="AH104" s="330"/>
      <c r="AI104" s="330"/>
      <c r="AJ104" s="330"/>
      <c r="AK104" s="330"/>
      <c r="AL104" s="330"/>
      <c r="AM104" s="333"/>
      <c r="AN104" s="330"/>
      <c r="AO104" s="336"/>
      <c r="AP104" s="315"/>
      <c r="AQ104" s="313"/>
      <c r="AR104" s="313"/>
      <c r="AS104" s="313"/>
      <c r="AT104" s="313"/>
      <c r="AU104" s="313"/>
      <c r="AV104" s="313"/>
      <c r="AW104" s="313"/>
      <c r="AX104" s="313"/>
      <c r="AY104" s="313"/>
      <c r="AZ104" s="313"/>
      <c r="BA104" s="313"/>
      <c r="BB104" s="313"/>
      <c r="BC104" s="313"/>
      <c r="BD104" s="313"/>
      <c r="BE104" s="313"/>
      <c r="BF104" s="313"/>
      <c r="BG104" s="313"/>
      <c r="BH104" s="313"/>
      <c r="BI104" s="324"/>
      <c r="BJ104" s="314"/>
      <c r="BK104" s="315"/>
      <c r="BL104" s="313"/>
      <c r="BM104" s="313"/>
      <c r="BN104" s="313"/>
      <c r="BO104" s="313"/>
      <c r="BP104" s="313"/>
      <c r="BQ104" s="313"/>
      <c r="BR104" s="313"/>
      <c r="BS104" s="313"/>
      <c r="BT104" s="310"/>
      <c r="BU104" s="315"/>
      <c r="BV104" s="313"/>
      <c r="BW104" s="313"/>
      <c r="BX104" s="313"/>
      <c r="BY104" s="313"/>
      <c r="BZ104" s="313"/>
      <c r="CA104" s="313"/>
      <c r="CB104" s="313"/>
      <c r="CC104" s="313"/>
      <c r="CD104" s="310"/>
      <c r="CE104" s="316"/>
      <c r="CF104" s="315"/>
      <c r="CG104" s="313"/>
      <c r="CH104" s="313"/>
      <c r="CI104" s="313"/>
      <c r="CJ104" s="310"/>
      <c r="CK104" s="317"/>
      <c r="CL104" s="320"/>
      <c r="CM104" s="315"/>
      <c r="CN104" s="313"/>
      <c r="CO104" s="313"/>
      <c r="CP104" s="313"/>
      <c r="CQ104" s="313"/>
      <c r="CR104" s="313"/>
      <c r="CS104" s="313"/>
      <c r="CT104" s="313"/>
      <c r="CU104" s="313"/>
      <c r="CV104" s="310"/>
      <c r="CW104" s="314"/>
      <c r="CX104" s="314"/>
      <c r="CY104" s="315"/>
      <c r="CZ104" s="313"/>
      <c r="DA104" s="313"/>
      <c r="DB104" s="313"/>
      <c r="DC104" s="313"/>
      <c r="DD104" s="313"/>
      <c r="DE104" s="313"/>
      <c r="DF104" s="313"/>
      <c r="DG104" s="313"/>
      <c r="DH104" s="310"/>
      <c r="DI104" s="321"/>
      <c r="DJ104" s="321"/>
      <c r="DK104" s="322"/>
      <c r="DL104" s="322"/>
      <c r="DM104" s="322"/>
      <c r="DN104" s="322"/>
      <c r="DO104" s="322"/>
      <c r="DP104" s="322"/>
      <c r="DQ104" s="323"/>
      <c r="DR104" s="315"/>
      <c r="DS104" s="313"/>
      <c r="DT104" s="313"/>
      <c r="DU104" s="313"/>
      <c r="DV104" s="310"/>
      <c r="DW104" s="311"/>
      <c r="DX104" s="315"/>
      <c r="DY104" s="313"/>
      <c r="DZ104" s="313"/>
      <c r="EA104" s="313"/>
      <c r="EB104" s="310"/>
      <c r="EC104" s="311"/>
      <c r="ED104" s="312"/>
    </row>
    <row r="105" spans="2:134" ht="12.6" customHeight="1" x14ac:dyDescent="0.2">
      <c r="B105" s="365">
        <f t="shared" ref="B105" si="1797">B102+1</f>
        <v>33</v>
      </c>
      <c r="C105" s="364" t="s">
        <v>356</v>
      </c>
      <c r="D105" s="364" t="s">
        <v>331</v>
      </c>
      <c r="E105" s="364" t="s">
        <v>353</v>
      </c>
      <c r="F105" s="358" t="s">
        <v>208</v>
      </c>
      <c r="G105" s="361">
        <v>46388</v>
      </c>
      <c r="H105" s="301" t="str">
        <f t="shared" ref="H105" si="1798">IF($F105="3e)  Skoršia transpozícia  - zavedenie transpozície pred termínom ktorý určuje smernica EÚ. "," ","")</f>
        <v/>
      </c>
      <c r="I105" s="301" t="str">
        <f t="shared" ref="I105" si="1799">IF($F105="3e)  Skoršia transpozícia  - zavedenie transpozície pred termínom ktorý určuje smernica EÚ. ",$H105,"NA")</f>
        <v>NA</v>
      </c>
      <c r="J105" s="304">
        <f>IF(I105&gt;12,1,I105/12)</f>
        <v>1</v>
      </c>
      <c r="K105" s="358" t="s">
        <v>475</v>
      </c>
      <c r="L105" s="344">
        <v>0</v>
      </c>
      <c r="M105" s="367">
        <f>IF(L105="N",0,L105)</f>
        <v>0</v>
      </c>
      <c r="N105" s="344" t="s">
        <v>213</v>
      </c>
      <c r="O105" s="344"/>
      <c r="P105" s="344">
        <v>100</v>
      </c>
      <c r="Q105" s="345" t="s">
        <v>185</v>
      </c>
      <c r="R105" s="346">
        <f>VLOOKUP(Q105,vstupy!$B$3:$C$15,2,FALSE)</f>
        <v>0.25</v>
      </c>
      <c r="S105" s="344"/>
      <c r="T105" s="347"/>
      <c r="U105" s="345" t="s">
        <v>36</v>
      </c>
      <c r="V105" s="346">
        <f>VLOOKUP(U105,vstupy!$B$3:$C$15,2,FALSE)</f>
        <v>0</v>
      </c>
      <c r="W105" s="344"/>
      <c r="X105" s="174" t="s">
        <v>157</v>
      </c>
      <c r="Y105" s="188" t="s">
        <v>152</v>
      </c>
      <c r="Z105" s="185">
        <f>VLOOKUP($X105,vstupy!$B$18:$F$31,MATCH($Y105,vstupy!$B$17:$F$17,0),0)</f>
        <v>0</v>
      </c>
      <c r="AA105" s="121" t="s">
        <v>158</v>
      </c>
      <c r="AB105" s="185">
        <f>VLOOKUP($AA105,vstupy!$B$34:$C$36,2,FALSE)</f>
        <v>0</v>
      </c>
      <c r="AC105" s="185">
        <f t="shared" si="1273"/>
        <v>0</v>
      </c>
      <c r="AD105" s="341" t="s">
        <v>36</v>
      </c>
      <c r="AE105" s="325">
        <f>VLOOKUP(AD105,vstupy!$B$3:$C$15,2,FALSE)</f>
        <v>0</v>
      </c>
      <c r="AF105" s="328" t="str">
        <f>IFERROR(IF(M105=0,"N",O105/L105*J105),0)</f>
        <v>N</v>
      </c>
      <c r="AG105" s="330">
        <f>O105*J105</f>
        <v>0</v>
      </c>
      <c r="AH105" s="332">
        <f t="shared" ref="AH105" si="1800">P105*R105*J105</f>
        <v>25</v>
      </c>
      <c r="AI105" s="333">
        <f t="shared" ref="AI105" si="1801">IFERROR(AH105*M105,0)</f>
        <v>0</v>
      </c>
      <c r="AJ105" s="332" t="str">
        <f t="shared" si="1395"/>
        <v>N</v>
      </c>
      <c r="AK105" s="330">
        <f t="shared" ref="AK105" si="1802">S105*J105</f>
        <v>0</v>
      </c>
      <c r="AL105" s="330">
        <f>T105*V105*J105</f>
        <v>0</v>
      </c>
      <c r="AM105" s="334">
        <f t="shared" ref="AM105" si="1803">IFERROR(AL105*M105,0)</f>
        <v>0</v>
      </c>
      <c r="AN105" s="333">
        <f t="shared" ref="AN105" si="1804">IF(W105&gt;0,IF(AE105&gt;0,($G$5/160)*(W105/60)*AE105*J105,0),IF(AE105&gt;0,($G$5/160)*((AC105+AC106+AC107)/60)*AE105*J105,0))</f>
        <v>0</v>
      </c>
      <c r="AO105" s="336">
        <f>IFERROR(AN105*M105,0)</f>
        <v>0</v>
      </c>
      <c r="AP105" s="315">
        <f t="shared" ref="AP105" si="1805">IF($N105="In (zvyšuje náklady)",AF105,0)</f>
        <v>0</v>
      </c>
      <c r="AQ105" s="313">
        <f t="shared" ref="AQ105" si="1806">IF($N105="In (zvyšuje náklady)",AG105,0)</f>
        <v>0</v>
      </c>
      <c r="AR105" s="313">
        <f t="shared" ref="AR105" si="1807">IF($N105="In (zvyšuje náklady)",AH105,0)</f>
        <v>0</v>
      </c>
      <c r="AS105" s="313">
        <f t="shared" ref="AS105" si="1808">IF($N105="In (zvyšuje náklady)",AI105,0)</f>
        <v>0</v>
      </c>
      <c r="AT105" s="313">
        <f t="shared" ref="AT105" si="1809">IF($N105="In (zvyšuje náklady)",AJ105,0)</f>
        <v>0</v>
      </c>
      <c r="AU105" s="313">
        <f t="shared" ref="AU105" si="1810">IF($N105="In (zvyšuje náklady)",AK105,0)</f>
        <v>0</v>
      </c>
      <c r="AV105" s="313">
        <f t="shared" ref="AV105" si="1811">IF($N105="In (zvyšuje náklady)",AL105,0)</f>
        <v>0</v>
      </c>
      <c r="AW105" s="313">
        <f t="shared" ref="AW105" si="1812">IF($N105="In (zvyšuje náklady)",AM105,0)</f>
        <v>0</v>
      </c>
      <c r="AX105" s="313">
        <f t="shared" ref="AX105" si="1813">IF($N105="In (zvyšuje náklady)",AN105,0)</f>
        <v>0</v>
      </c>
      <c r="AY105" s="313">
        <f t="shared" ref="AY105" si="1814">IF($N105="In (zvyšuje náklady)",AO105,0)</f>
        <v>0</v>
      </c>
      <c r="AZ105" s="313" t="str">
        <f t="shared" ref="AZ105" si="1815">IF($N105="Out (znižuje náklady)",AF105,"0")</f>
        <v>N</v>
      </c>
      <c r="BA105" s="313">
        <f t="shared" ref="BA105" si="1816">IF($N105="Out (znižuje náklady)",AG105,"0")</f>
        <v>0</v>
      </c>
      <c r="BB105" s="313">
        <f t="shared" ref="BB105" si="1817">IF($N105="Out (znižuje náklady)",AH105,"0")</f>
        <v>25</v>
      </c>
      <c r="BC105" s="313">
        <f t="shared" ref="BC105" si="1818">IF($N105="Out (znižuje náklady)",AI105,"0")</f>
        <v>0</v>
      </c>
      <c r="BD105" s="313" t="str">
        <f t="shared" ref="BD105" si="1819">IF($N105="Out (znižuje náklady)",AJ105,"0")</f>
        <v>N</v>
      </c>
      <c r="BE105" s="313">
        <f t="shared" ref="BE105" si="1820">IF($N105="Out (znižuje náklady)",AK105,"0")</f>
        <v>0</v>
      </c>
      <c r="BF105" s="313">
        <f t="shared" ref="BF105" si="1821">IF($N105="Out (znižuje náklady)",AL105,"0")</f>
        <v>0</v>
      </c>
      <c r="BG105" s="313">
        <f t="shared" ref="BG105" si="1822">IF($N105="Out (znižuje náklady)",AM105,"0")</f>
        <v>0</v>
      </c>
      <c r="BH105" s="313">
        <f t="shared" ref="BH105" si="1823">IF($N105="Out (znižuje náklady)",AN105,"0")</f>
        <v>0</v>
      </c>
      <c r="BI105" s="324">
        <f t="shared" ref="BI105" si="1824">IF($N105="Out (znižuje náklady)",AO105,"0")</f>
        <v>0</v>
      </c>
      <c r="BJ105" s="314">
        <f>IF(F105=vstupy!$B$47,0,1)</f>
        <v>1</v>
      </c>
      <c r="BK105" s="315">
        <f t="shared" ref="BK105" si="1825">$BJ105*AP105</f>
        <v>0</v>
      </c>
      <c r="BL105" s="313">
        <f t="shared" ref="BL105" si="1826">$BJ105*AQ105</f>
        <v>0</v>
      </c>
      <c r="BM105" s="313">
        <f t="shared" ref="BM105" si="1827">$BJ105*AR105</f>
        <v>0</v>
      </c>
      <c r="BN105" s="313">
        <f t="shared" ref="BN105" si="1828">$BJ105*AS105</f>
        <v>0</v>
      </c>
      <c r="BO105" s="313">
        <f t="shared" ref="BO105" si="1829">$BJ105*AT105</f>
        <v>0</v>
      </c>
      <c r="BP105" s="313">
        <f t="shared" ref="BP105" si="1830">$BJ105*AU105</f>
        <v>0</v>
      </c>
      <c r="BQ105" s="313">
        <f t="shared" ref="BQ105" si="1831">$BJ105*AV105</f>
        <v>0</v>
      </c>
      <c r="BR105" s="313">
        <f t="shared" ref="BR105" si="1832">$BJ105*AW105</f>
        <v>0</v>
      </c>
      <c r="BS105" s="313">
        <f t="shared" ref="BS105" si="1833">$BJ105*AX105</f>
        <v>0</v>
      </c>
      <c r="BT105" s="310">
        <f t="shared" ref="BT105" si="1834">$BJ105*AY105</f>
        <v>0</v>
      </c>
      <c r="BU105" s="315" t="e">
        <f t="shared" ref="BU105" si="1835">$BJ105*AZ105</f>
        <v>#VALUE!</v>
      </c>
      <c r="BV105" s="313">
        <f t="shared" ref="BV105" si="1836">$BJ105*BA105</f>
        <v>0</v>
      </c>
      <c r="BW105" s="313">
        <f t="shared" ref="BW105" si="1837">$BJ105*BB105</f>
        <v>25</v>
      </c>
      <c r="BX105" s="313">
        <f t="shared" ref="BX105" si="1838">$BJ105*BC105</f>
        <v>0</v>
      </c>
      <c r="BY105" s="313" t="e">
        <f t="shared" ref="BY105" si="1839">$BJ105*BD105</f>
        <v>#VALUE!</v>
      </c>
      <c r="BZ105" s="313">
        <f t="shared" ref="BZ105" si="1840">$BJ105*BE105</f>
        <v>0</v>
      </c>
      <c r="CA105" s="313">
        <f t="shared" ref="CA105" si="1841">$BJ105*BF105</f>
        <v>0</v>
      </c>
      <c r="CB105" s="313">
        <f t="shared" ref="CB105" si="1842">$BJ105*BG105</f>
        <v>0</v>
      </c>
      <c r="CC105" s="313">
        <f t="shared" ref="CC105" si="1843">$BJ105*BH105</f>
        <v>0</v>
      </c>
      <c r="CD105" s="310">
        <f t="shared" ref="CD105" si="1844">$BJ105*BI105</f>
        <v>0</v>
      </c>
      <c r="CE105" s="316">
        <f>IF(N105="Nemení sa",1,0)</f>
        <v>0</v>
      </c>
      <c r="CF105" s="315">
        <f>AG105*$CE105</f>
        <v>0</v>
      </c>
      <c r="CG105" s="313">
        <f>AI105*$CE105</f>
        <v>0</v>
      </c>
      <c r="CH105" s="313">
        <f>AK105*$CE105</f>
        <v>0</v>
      </c>
      <c r="CI105" s="313">
        <f>AM105*$CE105</f>
        <v>0</v>
      </c>
      <c r="CJ105" s="310">
        <f>AO105*$CE105</f>
        <v>0</v>
      </c>
      <c r="CK105" s="317">
        <f t="shared" ref="CK105" si="1845">SUM(CF105:CJ107)</f>
        <v>0</v>
      </c>
      <c r="CL105" s="318">
        <f>IF(F105=vstupy!B$42,"1",0)</f>
        <v>0</v>
      </c>
      <c r="CM105" s="315">
        <f t="shared" ref="CM105:CV105" si="1846">IF($CL105="1",AP105,0)</f>
        <v>0</v>
      </c>
      <c r="CN105" s="313">
        <f t="shared" si="1846"/>
        <v>0</v>
      </c>
      <c r="CO105" s="313">
        <f t="shared" si="1846"/>
        <v>0</v>
      </c>
      <c r="CP105" s="313">
        <f t="shared" si="1846"/>
        <v>0</v>
      </c>
      <c r="CQ105" s="313">
        <f t="shared" si="1846"/>
        <v>0</v>
      </c>
      <c r="CR105" s="313">
        <f t="shared" si="1846"/>
        <v>0</v>
      </c>
      <c r="CS105" s="313">
        <f t="shared" si="1846"/>
        <v>0</v>
      </c>
      <c r="CT105" s="313">
        <f t="shared" si="1846"/>
        <v>0</v>
      </c>
      <c r="CU105" s="313">
        <f t="shared" si="1846"/>
        <v>0</v>
      </c>
      <c r="CV105" s="310">
        <f t="shared" si="1846"/>
        <v>0</v>
      </c>
      <c r="CW105" s="314">
        <f>CP105+CT105+CV105</f>
        <v>0</v>
      </c>
      <c r="CX105" s="314">
        <f t="shared" ref="CX105" si="1847">CN105+CR105</f>
        <v>0</v>
      </c>
      <c r="CY105" s="315">
        <f t="shared" ref="CY105:DH105" si="1848">IF($CL105="1",AZ105,0)</f>
        <v>0</v>
      </c>
      <c r="CZ105" s="313">
        <f t="shared" si="1848"/>
        <v>0</v>
      </c>
      <c r="DA105" s="313">
        <f t="shared" si="1848"/>
        <v>0</v>
      </c>
      <c r="DB105" s="313">
        <f t="shared" si="1848"/>
        <v>0</v>
      </c>
      <c r="DC105" s="313">
        <f t="shared" si="1848"/>
        <v>0</v>
      </c>
      <c r="DD105" s="313">
        <f t="shared" si="1848"/>
        <v>0</v>
      </c>
      <c r="DE105" s="313">
        <f t="shared" si="1848"/>
        <v>0</v>
      </c>
      <c r="DF105" s="313">
        <f t="shared" si="1848"/>
        <v>0</v>
      </c>
      <c r="DG105" s="313">
        <f t="shared" si="1848"/>
        <v>0</v>
      </c>
      <c r="DH105" s="310">
        <f t="shared" si="1848"/>
        <v>0</v>
      </c>
      <c r="DI105" s="321">
        <f>DB105+DF105+DH105</f>
        <v>0</v>
      </c>
      <c r="DJ105" s="321">
        <f t="shared" ref="DJ105" si="1849">CZ105+DD105</f>
        <v>0</v>
      </c>
      <c r="DK105" s="322">
        <f>IF(CE105=0,1,0)</f>
        <v>1</v>
      </c>
      <c r="DL105" s="322">
        <f>IFERROR(IF($AF105="N",AH105+AJ105+AL105+AN105,AF105+AH105+AJ105+AL105+AN105),0)*$DK105</f>
        <v>0</v>
      </c>
      <c r="DM105" s="322">
        <f>(AG105+AI105+AK105+AM105+AO105)*$DK105</f>
        <v>0</v>
      </c>
      <c r="DN105" s="322">
        <f>AS105+AW105+AY105-CW105</f>
        <v>0</v>
      </c>
      <c r="DO105" s="322">
        <f>BC105+BG105+BI105-DI105</f>
        <v>0</v>
      </c>
      <c r="DP105" s="322">
        <f>DN105+DO105</f>
        <v>0</v>
      </c>
      <c r="DQ105" s="323" t="str">
        <f>IF(OR(F105=vstupy!B$40,F105=vstupy!B$41,F105=vstupy!B$42,),"0","1")</f>
        <v>0</v>
      </c>
      <c r="DR105" s="315">
        <f>IF($DQ105="1",AQ105,"0")+CF105</f>
        <v>0</v>
      </c>
      <c r="DS105" s="313">
        <f>IF($DQ105="1",AS105,"0")+CG105</f>
        <v>0</v>
      </c>
      <c r="DT105" s="313">
        <f>IF($DQ105="1",AU105,"0")+CH105</f>
        <v>0</v>
      </c>
      <c r="DU105" s="313">
        <f>IF($DQ105="1",AW105,"0")+CI105</f>
        <v>0</v>
      </c>
      <c r="DV105" s="310">
        <f>IF($DQ105="1",AY105,"0")+CJ105</f>
        <v>0</v>
      </c>
      <c r="DW105" s="311">
        <f t="shared" ref="DW105" si="1850">SUM(DR105:DV107)</f>
        <v>0</v>
      </c>
      <c r="DX105" s="315" t="str">
        <f t="shared" ref="DX105" si="1851">IF($DQ105="1",BA105,"0")</f>
        <v>0</v>
      </c>
      <c r="DY105" s="313" t="str">
        <f t="shared" ref="DY105" si="1852">IF($DQ105="1",BC105,"0")</f>
        <v>0</v>
      </c>
      <c r="DZ105" s="313" t="str">
        <f t="shared" ref="DZ105" si="1853">IF($DQ105="1",BE105,"0")</f>
        <v>0</v>
      </c>
      <c r="EA105" s="313" t="str">
        <f>IF($DQ105="1",BG105,"0")</f>
        <v>0</v>
      </c>
      <c r="EB105" s="310" t="str">
        <f>IF($DQ105="1",BI105,"0")</f>
        <v>0</v>
      </c>
      <c r="EC105" s="311">
        <f t="shared" ref="EC105" si="1854">SUM(DX105:EB107)</f>
        <v>0</v>
      </c>
      <c r="ED105" s="312">
        <f>EC105+DW105</f>
        <v>0</v>
      </c>
    </row>
    <row r="106" spans="2:134" ht="12.6" customHeight="1" x14ac:dyDescent="0.2">
      <c r="B106" s="365"/>
      <c r="C106" s="364"/>
      <c r="D106" s="364"/>
      <c r="E106" s="364"/>
      <c r="F106" s="359"/>
      <c r="G106" s="361"/>
      <c r="H106" s="302"/>
      <c r="I106" s="302"/>
      <c r="J106" s="305"/>
      <c r="K106" s="359"/>
      <c r="L106" s="344"/>
      <c r="M106" s="367"/>
      <c r="N106" s="344"/>
      <c r="O106" s="344"/>
      <c r="P106" s="344"/>
      <c r="Q106" s="345"/>
      <c r="R106" s="346"/>
      <c r="S106" s="344"/>
      <c r="T106" s="347"/>
      <c r="U106" s="345"/>
      <c r="V106" s="346"/>
      <c r="W106" s="344"/>
      <c r="X106" s="174" t="s">
        <v>157</v>
      </c>
      <c r="Y106" s="188" t="s">
        <v>152</v>
      </c>
      <c r="Z106" s="185">
        <f>VLOOKUP($X106,vstupy!$B$18:$F$31,MATCH($Y106,vstupy!$B$17:$F$17,0),0)</f>
        <v>0</v>
      </c>
      <c r="AA106" s="121" t="s">
        <v>158</v>
      </c>
      <c r="AB106" s="185">
        <f>VLOOKUP($AA106,vstupy!$B$34:$C$36,2,FALSE)</f>
        <v>0</v>
      </c>
      <c r="AC106" s="185">
        <f t="shared" si="1273"/>
        <v>0</v>
      </c>
      <c r="AD106" s="342"/>
      <c r="AE106" s="326"/>
      <c r="AF106" s="315"/>
      <c r="AG106" s="330"/>
      <c r="AH106" s="330"/>
      <c r="AI106" s="330"/>
      <c r="AJ106" s="330"/>
      <c r="AK106" s="330"/>
      <c r="AL106" s="330"/>
      <c r="AM106" s="335"/>
      <c r="AN106" s="330"/>
      <c r="AO106" s="336"/>
      <c r="AP106" s="315"/>
      <c r="AQ106" s="313"/>
      <c r="AR106" s="313"/>
      <c r="AS106" s="313"/>
      <c r="AT106" s="313"/>
      <c r="AU106" s="313"/>
      <c r="AV106" s="313"/>
      <c r="AW106" s="313"/>
      <c r="AX106" s="313"/>
      <c r="AY106" s="313"/>
      <c r="AZ106" s="313"/>
      <c r="BA106" s="313"/>
      <c r="BB106" s="313"/>
      <c r="BC106" s="313"/>
      <c r="BD106" s="313"/>
      <c r="BE106" s="313"/>
      <c r="BF106" s="313"/>
      <c r="BG106" s="313"/>
      <c r="BH106" s="313"/>
      <c r="BI106" s="324"/>
      <c r="BJ106" s="314"/>
      <c r="BK106" s="315"/>
      <c r="BL106" s="313"/>
      <c r="BM106" s="313"/>
      <c r="BN106" s="313"/>
      <c r="BO106" s="313"/>
      <c r="BP106" s="313"/>
      <c r="BQ106" s="313"/>
      <c r="BR106" s="313"/>
      <c r="BS106" s="313"/>
      <c r="BT106" s="310"/>
      <c r="BU106" s="315"/>
      <c r="BV106" s="313"/>
      <c r="BW106" s="313"/>
      <c r="BX106" s="313"/>
      <c r="BY106" s="313"/>
      <c r="BZ106" s="313"/>
      <c r="CA106" s="313"/>
      <c r="CB106" s="313"/>
      <c r="CC106" s="313"/>
      <c r="CD106" s="310"/>
      <c r="CE106" s="316"/>
      <c r="CF106" s="315"/>
      <c r="CG106" s="313"/>
      <c r="CH106" s="313"/>
      <c r="CI106" s="313"/>
      <c r="CJ106" s="310"/>
      <c r="CK106" s="317"/>
      <c r="CL106" s="319"/>
      <c r="CM106" s="315"/>
      <c r="CN106" s="313"/>
      <c r="CO106" s="313"/>
      <c r="CP106" s="313"/>
      <c r="CQ106" s="313"/>
      <c r="CR106" s="313"/>
      <c r="CS106" s="313"/>
      <c r="CT106" s="313"/>
      <c r="CU106" s="313"/>
      <c r="CV106" s="310"/>
      <c r="CW106" s="314"/>
      <c r="CX106" s="314"/>
      <c r="CY106" s="315"/>
      <c r="CZ106" s="313"/>
      <c r="DA106" s="313"/>
      <c r="DB106" s="313"/>
      <c r="DC106" s="313"/>
      <c r="DD106" s="313"/>
      <c r="DE106" s="313"/>
      <c r="DF106" s="313"/>
      <c r="DG106" s="313"/>
      <c r="DH106" s="310"/>
      <c r="DI106" s="321"/>
      <c r="DJ106" s="321"/>
      <c r="DK106" s="322"/>
      <c r="DL106" s="322"/>
      <c r="DM106" s="322"/>
      <c r="DN106" s="322"/>
      <c r="DO106" s="322"/>
      <c r="DP106" s="322"/>
      <c r="DQ106" s="323"/>
      <c r="DR106" s="315"/>
      <c r="DS106" s="313"/>
      <c r="DT106" s="313"/>
      <c r="DU106" s="313"/>
      <c r="DV106" s="310"/>
      <c r="DW106" s="311"/>
      <c r="DX106" s="315"/>
      <c r="DY106" s="313"/>
      <c r="DZ106" s="313"/>
      <c r="EA106" s="313"/>
      <c r="EB106" s="310"/>
      <c r="EC106" s="311"/>
      <c r="ED106" s="312"/>
    </row>
    <row r="107" spans="2:134" ht="12.6" customHeight="1" x14ac:dyDescent="0.2">
      <c r="B107" s="365"/>
      <c r="C107" s="364"/>
      <c r="D107" s="364"/>
      <c r="E107" s="364"/>
      <c r="F107" s="360"/>
      <c r="G107" s="361"/>
      <c r="H107" s="303"/>
      <c r="I107" s="303"/>
      <c r="J107" s="306"/>
      <c r="K107" s="360"/>
      <c r="L107" s="344"/>
      <c r="M107" s="367"/>
      <c r="N107" s="344"/>
      <c r="O107" s="344"/>
      <c r="P107" s="344"/>
      <c r="Q107" s="345"/>
      <c r="R107" s="346"/>
      <c r="S107" s="344"/>
      <c r="T107" s="347"/>
      <c r="U107" s="345"/>
      <c r="V107" s="346"/>
      <c r="W107" s="344"/>
      <c r="X107" s="174" t="s">
        <v>157</v>
      </c>
      <c r="Y107" s="188" t="s">
        <v>152</v>
      </c>
      <c r="Z107" s="185">
        <f>VLOOKUP($X107,vstupy!$B$18:$F$31,MATCH($Y107,vstupy!$B$17:$F$17,0),0)</f>
        <v>0</v>
      </c>
      <c r="AA107" s="121" t="s">
        <v>158</v>
      </c>
      <c r="AB107" s="185">
        <f>VLOOKUP($AA107,vstupy!$B$34:$C$36,2,FALSE)</f>
        <v>0</v>
      </c>
      <c r="AC107" s="185">
        <f t="shared" si="1273"/>
        <v>0</v>
      </c>
      <c r="AD107" s="343"/>
      <c r="AE107" s="327"/>
      <c r="AF107" s="315"/>
      <c r="AG107" s="330"/>
      <c r="AH107" s="330"/>
      <c r="AI107" s="330"/>
      <c r="AJ107" s="330"/>
      <c r="AK107" s="330"/>
      <c r="AL107" s="330"/>
      <c r="AM107" s="333"/>
      <c r="AN107" s="330"/>
      <c r="AO107" s="336"/>
      <c r="AP107" s="315"/>
      <c r="AQ107" s="313"/>
      <c r="AR107" s="313"/>
      <c r="AS107" s="313"/>
      <c r="AT107" s="313"/>
      <c r="AU107" s="313"/>
      <c r="AV107" s="313"/>
      <c r="AW107" s="313"/>
      <c r="AX107" s="313"/>
      <c r="AY107" s="313"/>
      <c r="AZ107" s="313"/>
      <c r="BA107" s="313"/>
      <c r="BB107" s="313"/>
      <c r="BC107" s="313"/>
      <c r="BD107" s="313"/>
      <c r="BE107" s="313"/>
      <c r="BF107" s="313"/>
      <c r="BG107" s="313"/>
      <c r="BH107" s="313"/>
      <c r="BI107" s="324"/>
      <c r="BJ107" s="314"/>
      <c r="BK107" s="315"/>
      <c r="BL107" s="313"/>
      <c r="BM107" s="313"/>
      <c r="BN107" s="313"/>
      <c r="BO107" s="313"/>
      <c r="BP107" s="313"/>
      <c r="BQ107" s="313"/>
      <c r="BR107" s="313"/>
      <c r="BS107" s="313"/>
      <c r="BT107" s="310"/>
      <c r="BU107" s="315"/>
      <c r="BV107" s="313"/>
      <c r="BW107" s="313"/>
      <c r="BX107" s="313"/>
      <c r="BY107" s="313"/>
      <c r="BZ107" s="313"/>
      <c r="CA107" s="313"/>
      <c r="CB107" s="313"/>
      <c r="CC107" s="313"/>
      <c r="CD107" s="310"/>
      <c r="CE107" s="316"/>
      <c r="CF107" s="315"/>
      <c r="CG107" s="313"/>
      <c r="CH107" s="313"/>
      <c r="CI107" s="313"/>
      <c r="CJ107" s="310"/>
      <c r="CK107" s="317"/>
      <c r="CL107" s="320"/>
      <c r="CM107" s="315"/>
      <c r="CN107" s="313"/>
      <c r="CO107" s="313"/>
      <c r="CP107" s="313"/>
      <c r="CQ107" s="313"/>
      <c r="CR107" s="313"/>
      <c r="CS107" s="313"/>
      <c r="CT107" s="313"/>
      <c r="CU107" s="313"/>
      <c r="CV107" s="310"/>
      <c r="CW107" s="314"/>
      <c r="CX107" s="314"/>
      <c r="CY107" s="315"/>
      <c r="CZ107" s="313"/>
      <c r="DA107" s="313"/>
      <c r="DB107" s="313"/>
      <c r="DC107" s="313"/>
      <c r="DD107" s="313"/>
      <c r="DE107" s="313"/>
      <c r="DF107" s="313"/>
      <c r="DG107" s="313"/>
      <c r="DH107" s="310"/>
      <c r="DI107" s="321"/>
      <c r="DJ107" s="321"/>
      <c r="DK107" s="322"/>
      <c r="DL107" s="322"/>
      <c r="DM107" s="322"/>
      <c r="DN107" s="322"/>
      <c r="DO107" s="322"/>
      <c r="DP107" s="322"/>
      <c r="DQ107" s="323"/>
      <c r="DR107" s="315"/>
      <c r="DS107" s="313"/>
      <c r="DT107" s="313"/>
      <c r="DU107" s="313"/>
      <c r="DV107" s="310"/>
      <c r="DW107" s="311"/>
      <c r="DX107" s="315"/>
      <c r="DY107" s="313"/>
      <c r="DZ107" s="313"/>
      <c r="EA107" s="313"/>
      <c r="EB107" s="310"/>
      <c r="EC107" s="311"/>
      <c r="ED107" s="312"/>
    </row>
    <row r="108" spans="2:134" ht="12.6" customHeight="1" x14ac:dyDescent="0.2">
      <c r="B108" s="366">
        <f t="shared" ref="B108" si="1855">B105+1</f>
        <v>34</v>
      </c>
      <c r="C108" s="363" t="s">
        <v>357</v>
      </c>
      <c r="D108" s="363" t="s">
        <v>331</v>
      </c>
      <c r="E108" s="363" t="s">
        <v>353</v>
      </c>
      <c r="F108" s="355" t="s">
        <v>208</v>
      </c>
      <c r="G108" s="362">
        <v>46388</v>
      </c>
      <c r="H108" s="307" t="str">
        <f t="shared" ref="H108" si="1856">IF($F108="3e)  Skoršia transpozícia  - zavedenie transpozície pred termínom ktorý určuje smernica EÚ. "," ","")</f>
        <v/>
      </c>
      <c r="I108" s="307" t="str">
        <f t="shared" ref="I108" si="1857">IF($F108="3e)  Skoršia transpozícia  - zavedenie transpozície pred termínom ktorý určuje smernica EÚ. ",$H108,"NA")</f>
        <v>NA</v>
      </c>
      <c r="J108" s="298">
        <f>IF(I108&gt;12,1,I108/12)</f>
        <v>1</v>
      </c>
      <c r="K108" s="355" t="s">
        <v>476</v>
      </c>
      <c r="L108" s="348">
        <v>0</v>
      </c>
      <c r="M108" s="354">
        <f>IF(L108="N",0,L108)</f>
        <v>0</v>
      </c>
      <c r="N108" s="348" t="s">
        <v>213</v>
      </c>
      <c r="O108" s="348"/>
      <c r="P108" s="348">
        <v>85</v>
      </c>
      <c r="Q108" s="349" t="s">
        <v>185</v>
      </c>
      <c r="R108" s="350">
        <f>VLOOKUP(Q108,vstupy!$B$3:$C$15,2,FALSE)</f>
        <v>0.25</v>
      </c>
      <c r="S108" s="348"/>
      <c r="T108" s="351"/>
      <c r="U108" s="349" t="s">
        <v>36</v>
      </c>
      <c r="V108" s="350">
        <f>VLOOKUP(U108,vstupy!$B$3:$C$15,2,FALSE)</f>
        <v>0</v>
      </c>
      <c r="W108" s="348"/>
      <c r="X108" s="283" t="s">
        <v>157</v>
      </c>
      <c r="Y108" s="284" t="s">
        <v>152</v>
      </c>
      <c r="Z108" s="285">
        <f>VLOOKUP($X108,vstupy!$B$18:$F$31,MATCH($Y108,vstupy!$B$17:$F$17,0),0)</f>
        <v>0</v>
      </c>
      <c r="AA108" s="286" t="s">
        <v>158</v>
      </c>
      <c r="AB108" s="285">
        <f>VLOOKUP($AA108,vstupy!$B$34:$C$36,2,FALSE)</f>
        <v>0</v>
      </c>
      <c r="AC108" s="285">
        <f t="shared" si="1273"/>
        <v>0</v>
      </c>
      <c r="AD108" s="338" t="s">
        <v>36</v>
      </c>
      <c r="AE108" s="325">
        <f>VLOOKUP(AD108,vstupy!$B$3:$C$15,2,FALSE)</f>
        <v>0</v>
      </c>
      <c r="AF108" s="328" t="str">
        <f>IFERROR(IF(M108=0,"N",O108/L108*J108),0)</f>
        <v>N</v>
      </c>
      <c r="AG108" s="330">
        <f>O108*J108</f>
        <v>0</v>
      </c>
      <c r="AH108" s="332">
        <f t="shared" ref="AH108" si="1858">P108*R108*J108</f>
        <v>21.25</v>
      </c>
      <c r="AI108" s="333">
        <f t="shared" ref="AI108" si="1859">IFERROR(AH108*M108,0)</f>
        <v>0</v>
      </c>
      <c r="AJ108" s="332" t="str">
        <f t="shared" si="1395"/>
        <v>N</v>
      </c>
      <c r="AK108" s="330">
        <f t="shared" ref="AK108" si="1860">S108*J108</f>
        <v>0</v>
      </c>
      <c r="AL108" s="330">
        <f>T108*V108*J108</f>
        <v>0</v>
      </c>
      <c r="AM108" s="334">
        <f t="shared" ref="AM108" si="1861">IFERROR(AL108*M108,0)</f>
        <v>0</v>
      </c>
      <c r="AN108" s="333">
        <f t="shared" ref="AN108" si="1862">IF(W108&gt;0,IF(AE108&gt;0,($G$5/160)*(W108/60)*AE108*J108,0),IF(AE108&gt;0,($G$5/160)*((AC108+AC109+AC110)/60)*AE108*J108,0))</f>
        <v>0</v>
      </c>
      <c r="AO108" s="336">
        <f>IFERROR(AN108*M108,0)</f>
        <v>0</v>
      </c>
      <c r="AP108" s="315">
        <f t="shared" ref="AP108" si="1863">IF($N108="In (zvyšuje náklady)",AF108,0)</f>
        <v>0</v>
      </c>
      <c r="AQ108" s="313">
        <f t="shared" ref="AQ108" si="1864">IF($N108="In (zvyšuje náklady)",AG108,0)</f>
        <v>0</v>
      </c>
      <c r="AR108" s="313">
        <f t="shared" ref="AR108" si="1865">IF($N108="In (zvyšuje náklady)",AH108,0)</f>
        <v>0</v>
      </c>
      <c r="AS108" s="313">
        <f t="shared" ref="AS108" si="1866">IF($N108="In (zvyšuje náklady)",AI108,0)</f>
        <v>0</v>
      </c>
      <c r="AT108" s="313">
        <f t="shared" ref="AT108" si="1867">IF($N108="In (zvyšuje náklady)",AJ108,0)</f>
        <v>0</v>
      </c>
      <c r="AU108" s="313">
        <f t="shared" ref="AU108" si="1868">IF($N108="In (zvyšuje náklady)",AK108,0)</f>
        <v>0</v>
      </c>
      <c r="AV108" s="313">
        <f t="shared" ref="AV108" si="1869">IF($N108="In (zvyšuje náklady)",AL108,0)</f>
        <v>0</v>
      </c>
      <c r="AW108" s="313">
        <f t="shared" ref="AW108" si="1870">IF($N108="In (zvyšuje náklady)",AM108,0)</f>
        <v>0</v>
      </c>
      <c r="AX108" s="313">
        <f t="shared" ref="AX108" si="1871">IF($N108="In (zvyšuje náklady)",AN108,0)</f>
        <v>0</v>
      </c>
      <c r="AY108" s="313">
        <f t="shared" ref="AY108" si="1872">IF($N108="In (zvyšuje náklady)",AO108,0)</f>
        <v>0</v>
      </c>
      <c r="AZ108" s="313" t="str">
        <f t="shared" ref="AZ108" si="1873">IF($N108="Out (znižuje náklady)",AF108,"0")</f>
        <v>N</v>
      </c>
      <c r="BA108" s="313">
        <f t="shared" ref="BA108" si="1874">IF($N108="Out (znižuje náklady)",AG108,"0")</f>
        <v>0</v>
      </c>
      <c r="BB108" s="313">
        <f t="shared" ref="BB108" si="1875">IF($N108="Out (znižuje náklady)",AH108,"0")</f>
        <v>21.25</v>
      </c>
      <c r="BC108" s="313">
        <f t="shared" ref="BC108" si="1876">IF($N108="Out (znižuje náklady)",AI108,"0")</f>
        <v>0</v>
      </c>
      <c r="BD108" s="313" t="str">
        <f t="shared" ref="BD108" si="1877">IF($N108="Out (znižuje náklady)",AJ108,"0")</f>
        <v>N</v>
      </c>
      <c r="BE108" s="313">
        <f t="shared" ref="BE108" si="1878">IF($N108="Out (znižuje náklady)",AK108,"0")</f>
        <v>0</v>
      </c>
      <c r="BF108" s="313">
        <f t="shared" ref="BF108" si="1879">IF($N108="Out (znižuje náklady)",AL108,"0")</f>
        <v>0</v>
      </c>
      <c r="BG108" s="313">
        <f t="shared" ref="BG108" si="1880">IF($N108="Out (znižuje náklady)",AM108,"0")</f>
        <v>0</v>
      </c>
      <c r="BH108" s="313">
        <f t="shared" ref="BH108" si="1881">IF($N108="Out (znižuje náklady)",AN108,"0")</f>
        <v>0</v>
      </c>
      <c r="BI108" s="324">
        <f t="shared" ref="BI108" si="1882">IF($N108="Out (znižuje náklady)",AO108,"0")</f>
        <v>0</v>
      </c>
      <c r="BJ108" s="314">
        <f>IF(F108=vstupy!$B$47,0,1)</f>
        <v>1</v>
      </c>
      <c r="BK108" s="315">
        <f t="shared" ref="BK108" si="1883">$BJ108*AP108</f>
        <v>0</v>
      </c>
      <c r="BL108" s="313">
        <f t="shared" ref="BL108" si="1884">$BJ108*AQ108</f>
        <v>0</v>
      </c>
      <c r="BM108" s="313">
        <f t="shared" ref="BM108" si="1885">$BJ108*AR108</f>
        <v>0</v>
      </c>
      <c r="BN108" s="313">
        <f t="shared" ref="BN108" si="1886">$BJ108*AS108</f>
        <v>0</v>
      </c>
      <c r="BO108" s="313">
        <f t="shared" ref="BO108" si="1887">$BJ108*AT108</f>
        <v>0</v>
      </c>
      <c r="BP108" s="313">
        <f t="shared" ref="BP108" si="1888">$BJ108*AU108</f>
        <v>0</v>
      </c>
      <c r="BQ108" s="313">
        <f t="shared" ref="BQ108" si="1889">$BJ108*AV108</f>
        <v>0</v>
      </c>
      <c r="BR108" s="313">
        <f t="shared" ref="BR108" si="1890">$BJ108*AW108</f>
        <v>0</v>
      </c>
      <c r="BS108" s="313">
        <f t="shared" ref="BS108" si="1891">$BJ108*AX108</f>
        <v>0</v>
      </c>
      <c r="BT108" s="310">
        <f t="shared" ref="BT108" si="1892">$BJ108*AY108</f>
        <v>0</v>
      </c>
      <c r="BU108" s="315" t="e">
        <f t="shared" ref="BU108" si="1893">$BJ108*AZ108</f>
        <v>#VALUE!</v>
      </c>
      <c r="BV108" s="313">
        <f t="shared" ref="BV108" si="1894">$BJ108*BA108</f>
        <v>0</v>
      </c>
      <c r="BW108" s="313">
        <f t="shared" ref="BW108" si="1895">$BJ108*BB108</f>
        <v>21.25</v>
      </c>
      <c r="BX108" s="313">
        <f t="shared" ref="BX108" si="1896">$BJ108*BC108</f>
        <v>0</v>
      </c>
      <c r="BY108" s="313" t="e">
        <f t="shared" ref="BY108" si="1897">$BJ108*BD108</f>
        <v>#VALUE!</v>
      </c>
      <c r="BZ108" s="313">
        <f t="shared" ref="BZ108" si="1898">$BJ108*BE108</f>
        <v>0</v>
      </c>
      <c r="CA108" s="313">
        <f t="shared" ref="CA108" si="1899">$BJ108*BF108</f>
        <v>0</v>
      </c>
      <c r="CB108" s="313">
        <f t="shared" ref="CB108" si="1900">$BJ108*BG108</f>
        <v>0</v>
      </c>
      <c r="CC108" s="313">
        <f t="shared" ref="CC108" si="1901">$BJ108*BH108</f>
        <v>0</v>
      </c>
      <c r="CD108" s="310">
        <f t="shared" ref="CD108" si="1902">$BJ108*BI108</f>
        <v>0</v>
      </c>
      <c r="CE108" s="316">
        <f>IF(N108="Nemení sa",1,0)</f>
        <v>0</v>
      </c>
      <c r="CF108" s="315">
        <f>AG108*$CE108</f>
        <v>0</v>
      </c>
      <c r="CG108" s="313">
        <f>AI108*$CE108</f>
        <v>0</v>
      </c>
      <c r="CH108" s="313">
        <f>AK108*$CE108</f>
        <v>0</v>
      </c>
      <c r="CI108" s="313">
        <f>AM108*$CE108</f>
        <v>0</v>
      </c>
      <c r="CJ108" s="310">
        <f>AO108*$CE108</f>
        <v>0</v>
      </c>
      <c r="CK108" s="317">
        <f t="shared" ref="CK108" si="1903">SUM(CF108:CJ110)</f>
        <v>0</v>
      </c>
      <c r="CL108" s="318">
        <f>IF(F108=vstupy!B$42,"1",0)</f>
        <v>0</v>
      </c>
      <c r="CM108" s="315">
        <f t="shared" ref="CM108:CV108" si="1904">IF($CL108="1",AP108,0)</f>
        <v>0</v>
      </c>
      <c r="CN108" s="313">
        <f t="shared" si="1904"/>
        <v>0</v>
      </c>
      <c r="CO108" s="313">
        <f t="shared" si="1904"/>
        <v>0</v>
      </c>
      <c r="CP108" s="313">
        <f t="shared" si="1904"/>
        <v>0</v>
      </c>
      <c r="CQ108" s="313">
        <f t="shared" si="1904"/>
        <v>0</v>
      </c>
      <c r="CR108" s="313">
        <f t="shared" si="1904"/>
        <v>0</v>
      </c>
      <c r="CS108" s="313">
        <f t="shared" si="1904"/>
        <v>0</v>
      </c>
      <c r="CT108" s="313">
        <f t="shared" si="1904"/>
        <v>0</v>
      </c>
      <c r="CU108" s="313">
        <f t="shared" si="1904"/>
        <v>0</v>
      </c>
      <c r="CV108" s="310">
        <f t="shared" si="1904"/>
        <v>0</v>
      </c>
      <c r="CW108" s="314">
        <f>CP108+CT108+CV108</f>
        <v>0</v>
      </c>
      <c r="CX108" s="314">
        <f t="shared" ref="CX108" si="1905">CN108+CR108</f>
        <v>0</v>
      </c>
      <c r="CY108" s="315">
        <f t="shared" ref="CY108:DH108" si="1906">IF($CL108="1",AZ108,0)</f>
        <v>0</v>
      </c>
      <c r="CZ108" s="313">
        <f t="shared" si="1906"/>
        <v>0</v>
      </c>
      <c r="DA108" s="313">
        <f t="shared" si="1906"/>
        <v>0</v>
      </c>
      <c r="DB108" s="313">
        <f t="shared" si="1906"/>
        <v>0</v>
      </c>
      <c r="DC108" s="313">
        <f t="shared" si="1906"/>
        <v>0</v>
      </c>
      <c r="DD108" s="313">
        <f t="shared" si="1906"/>
        <v>0</v>
      </c>
      <c r="DE108" s="313">
        <f t="shared" si="1906"/>
        <v>0</v>
      </c>
      <c r="DF108" s="313">
        <f t="shared" si="1906"/>
        <v>0</v>
      </c>
      <c r="DG108" s="313">
        <f t="shared" si="1906"/>
        <v>0</v>
      </c>
      <c r="DH108" s="310">
        <f t="shared" si="1906"/>
        <v>0</v>
      </c>
      <c r="DI108" s="321">
        <f>DB108+DF108+DH108</f>
        <v>0</v>
      </c>
      <c r="DJ108" s="321">
        <f t="shared" ref="DJ108" si="1907">CZ108+DD108</f>
        <v>0</v>
      </c>
      <c r="DK108" s="322">
        <f>IF(CE108=0,1,0)</f>
        <v>1</v>
      </c>
      <c r="DL108" s="322">
        <f>IFERROR(IF($AF108="N",AH108+AJ108+AL108+AN108,AF108+AH108+AJ108+AL108+AN108),0)*$DK108</f>
        <v>0</v>
      </c>
      <c r="DM108" s="322">
        <f>(AG108+AI108+AK108+AM108+AO108)*$DK108</f>
        <v>0</v>
      </c>
      <c r="DN108" s="322">
        <f>AS108+AW108+AY108-CW108</f>
        <v>0</v>
      </c>
      <c r="DO108" s="322">
        <f>BC108+BG108+BI108-DI108</f>
        <v>0</v>
      </c>
      <c r="DP108" s="322">
        <f>DN108+DO108</f>
        <v>0</v>
      </c>
      <c r="DQ108" s="323" t="str">
        <f>IF(OR(F108=vstupy!B$40,F108=vstupy!B$41,F108=vstupy!B$42,),"0","1")</f>
        <v>0</v>
      </c>
      <c r="DR108" s="315">
        <f>IF($DQ108="1",AQ108,"0")+CF108</f>
        <v>0</v>
      </c>
      <c r="DS108" s="313">
        <f>IF($DQ108="1",AS108,"0")+CG108</f>
        <v>0</v>
      </c>
      <c r="DT108" s="313">
        <f>IF($DQ108="1",AU108,"0")+CH108</f>
        <v>0</v>
      </c>
      <c r="DU108" s="313">
        <f>IF($DQ108="1",AW108,"0")+CI108</f>
        <v>0</v>
      </c>
      <c r="DV108" s="310">
        <f>IF($DQ108="1",AY108,"0")+CJ108</f>
        <v>0</v>
      </c>
      <c r="DW108" s="311">
        <f t="shared" ref="DW108" si="1908">SUM(DR108:DV110)</f>
        <v>0</v>
      </c>
      <c r="DX108" s="315" t="str">
        <f t="shared" ref="DX108" si="1909">IF($DQ108="1",BA108,"0")</f>
        <v>0</v>
      </c>
      <c r="DY108" s="313" t="str">
        <f t="shared" ref="DY108" si="1910">IF($DQ108="1",BC108,"0")</f>
        <v>0</v>
      </c>
      <c r="DZ108" s="313" t="str">
        <f t="shared" ref="DZ108" si="1911">IF($DQ108="1",BE108,"0")</f>
        <v>0</v>
      </c>
      <c r="EA108" s="313" t="str">
        <f>IF($DQ108="1",BG108,"0")</f>
        <v>0</v>
      </c>
      <c r="EB108" s="310" t="str">
        <f>IF($DQ108="1",BI108,"0")</f>
        <v>0</v>
      </c>
      <c r="EC108" s="311">
        <f t="shared" ref="EC108" si="1912">SUM(DX108:EB110)</f>
        <v>0</v>
      </c>
      <c r="ED108" s="312">
        <f>EC108+DW108</f>
        <v>0</v>
      </c>
    </row>
    <row r="109" spans="2:134" ht="12.6" customHeight="1" x14ac:dyDescent="0.2">
      <c r="B109" s="366"/>
      <c r="C109" s="363"/>
      <c r="D109" s="363"/>
      <c r="E109" s="363"/>
      <c r="F109" s="356"/>
      <c r="G109" s="362"/>
      <c r="H109" s="308"/>
      <c r="I109" s="308"/>
      <c r="J109" s="299"/>
      <c r="K109" s="356"/>
      <c r="L109" s="348"/>
      <c r="M109" s="354"/>
      <c r="N109" s="348"/>
      <c r="O109" s="348"/>
      <c r="P109" s="348"/>
      <c r="Q109" s="349"/>
      <c r="R109" s="350"/>
      <c r="S109" s="348"/>
      <c r="T109" s="351"/>
      <c r="U109" s="349"/>
      <c r="V109" s="350"/>
      <c r="W109" s="348"/>
      <c r="X109" s="283" t="s">
        <v>157</v>
      </c>
      <c r="Y109" s="284" t="s">
        <v>152</v>
      </c>
      <c r="Z109" s="285">
        <f>VLOOKUP($X109,vstupy!$B$18:$F$31,MATCH($Y109,vstupy!$B$17:$F$17,0),0)</f>
        <v>0</v>
      </c>
      <c r="AA109" s="286" t="s">
        <v>158</v>
      </c>
      <c r="AB109" s="285">
        <f>VLOOKUP($AA109,vstupy!$B$34:$C$36,2,FALSE)</f>
        <v>0</v>
      </c>
      <c r="AC109" s="285">
        <f t="shared" si="1273"/>
        <v>0</v>
      </c>
      <c r="AD109" s="339"/>
      <c r="AE109" s="326"/>
      <c r="AF109" s="315"/>
      <c r="AG109" s="330"/>
      <c r="AH109" s="330"/>
      <c r="AI109" s="330"/>
      <c r="AJ109" s="330"/>
      <c r="AK109" s="330"/>
      <c r="AL109" s="330"/>
      <c r="AM109" s="335"/>
      <c r="AN109" s="330"/>
      <c r="AO109" s="336"/>
      <c r="AP109" s="315"/>
      <c r="AQ109" s="313"/>
      <c r="AR109" s="313"/>
      <c r="AS109" s="313"/>
      <c r="AT109" s="313"/>
      <c r="AU109" s="313"/>
      <c r="AV109" s="313"/>
      <c r="AW109" s="313"/>
      <c r="AX109" s="313"/>
      <c r="AY109" s="313"/>
      <c r="AZ109" s="313"/>
      <c r="BA109" s="313"/>
      <c r="BB109" s="313"/>
      <c r="BC109" s="313"/>
      <c r="BD109" s="313"/>
      <c r="BE109" s="313"/>
      <c r="BF109" s="313"/>
      <c r="BG109" s="313"/>
      <c r="BH109" s="313"/>
      <c r="BI109" s="324"/>
      <c r="BJ109" s="314"/>
      <c r="BK109" s="315"/>
      <c r="BL109" s="313"/>
      <c r="BM109" s="313"/>
      <c r="BN109" s="313"/>
      <c r="BO109" s="313"/>
      <c r="BP109" s="313"/>
      <c r="BQ109" s="313"/>
      <c r="BR109" s="313"/>
      <c r="BS109" s="313"/>
      <c r="BT109" s="310"/>
      <c r="BU109" s="315"/>
      <c r="BV109" s="313"/>
      <c r="BW109" s="313"/>
      <c r="BX109" s="313"/>
      <c r="BY109" s="313"/>
      <c r="BZ109" s="313"/>
      <c r="CA109" s="313"/>
      <c r="CB109" s="313"/>
      <c r="CC109" s="313"/>
      <c r="CD109" s="310"/>
      <c r="CE109" s="316"/>
      <c r="CF109" s="315"/>
      <c r="CG109" s="313"/>
      <c r="CH109" s="313"/>
      <c r="CI109" s="313"/>
      <c r="CJ109" s="310"/>
      <c r="CK109" s="317"/>
      <c r="CL109" s="319"/>
      <c r="CM109" s="315"/>
      <c r="CN109" s="313"/>
      <c r="CO109" s="313"/>
      <c r="CP109" s="313"/>
      <c r="CQ109" s="313"/>
      <c r="CR109" s="313"/>
      <c r="CS109" s="313"/>
      <c r="CT109" s="313"/>
      <c r="CU109" s="313"/>
      <c r="CV109" s="310"/>
      <c r="CW109" s="314"/>
      <c r="CX109" s="314"/>
      <c r="CY109" s="315"/>
      <c r="CZ109" s="313"/>
      <c r="DA109" s="313"/>
      <c r="DB109" s="313"/>
      <c r="DC109" s="313"/>
      <c r="DD109" s="313"/>
      <c r="DE109" s="313"/>
      <c r="DF109" s="313"/>
      <c r="DG109" s="313"/>
      <c r="DH109" s="310"/>
      <c r="DI109" s="321"/>
      <c r="DJ109" s="321"/>
      <c r="DK109" s="322"/>
      <c r="DL109" s="322"/>
      <c r="DM109" s="322"/>
      <c r="DN109" s="322"/>
      <c r="DO109" s="322"/>
      <c r="DP109" s="322"/>
      <c r="DQ109" s="323"/>
      <c r="DR109" s="315"/>
      <c r="DS109" s="313"/>
      <c r="DT109" s="313"/>
      <c r="DU109" s="313"/>
      <c r="DV109" s="310"/>
      <c r="DW109" s="311"/>
      <c r="DX109" s="315"/>
      <c r="DY109" s="313"/>
      <c r="DZ109" s="313"/>
      <c r="EA109" s="313"/>
      <c r="EB109" s="310"/>
      <c r="EC109" s="311"/>
      <c r="ED109" s="312"/>
    </row>
    <row r="110" spans="2:134" ht="12.6" customHeight="1" x14ac:dyDescent="0.2">
      <c r="B110" s="366"/>
      <c r="C110" s="363"/>
      <c r="D110" s="363"/>
      <c r="E110" s="363"/>
      <c r="F110" s="357"/>
      <c r="G110" s="362"/>
      <c r="H110" s="309"/>
      <c r="I110" s="309"/>
      <c r="J110" s="300"/>
      <c r="K110" s="357"/>
      <c r="L110" s="348"/>
      <c r="M110" s="354"/>
      <c r="N110" s="348"/>
      <c r="O110" s="348"/>
      <c r="P110" s="348"/>
      <c r="Q110" s="349"/>
      <c r="R110" s="350"/>
      <c r="S110" s="348"/>
      <c r="T110" s="351"/>
      <c r="U110" s="349"/>
      <c r="V110" s="350"/>
      <c r="W110" s="348"/>
      <c r="X110" s="283" t="s">
        <v>157</v>
      </c>
      <c r="Y110" s="284" t="s">
        <v>152</v>
      </c>
      <c r="Z110" s="285">
        <f>VLOOKUP($X110,vstupy!$B$18:$F$31,MATCH($Y110,vstupy!$B$17:$F$17,0),0)</f>
        <v>0</v>
      </c>
      <c r="AA110" s="286" t="s">
        <v>158</v>
      </c>
      <c r="AB110" s="285">
        <f>VLOOKUP($AA110,vstupy!$B$34:$C$36,2,FALSE)</f>
        <v>0</v>
      </c>
      <c r="AC110" s="285">
        <f t="shared" si="1273"/>
        <v>0</v>
      </c>
      <c r="AD110" s="340"/>
      <c r="AE110" s="327"/>
      <c r="AF110" s="315"/>
      <c r="AG110" s="330"/>
      <c r="AH110" s="330"/>
      <c r="AI110" s="330"/>
      <c r="AJ110" s="330"/>
      <c r="AK110" s="330"/>
      <c r="AL110" s="330"/>
      <c r="AM110" s="333"/>
      <c r="AN110" s="330"/>
      <c r="AO110" s="336"/>
      <c r="AP110" s="315"/>
      <c r="AQ110" s="313"/>
      <c r="AR110" s="313"/>
      <c r="AS110" s="313"/>
      <c r="AT110" s="313"/>
      <c r="AU110" s="313"/>
      <c r="AV110" s="313"/>
      <c r="AW110" s="313"/>
      <c r="AX110" s="313"/>
      <c r="AY110" s="313"/>
      <c r="AZ110" s="313"/>
      <c r="BA110" s="313"/>
      <c r="BB110" s="313"/>
      <c r="BC110" s="313"/>
      <c r="BD110" s="313"/>
      <c r="BE110" s="313"/>
      <c r="BF110" s="313"/>
      <c r="BG110" s="313"/>
      <c r="BH110" s="313"/>
      <c r="BI110" s="324"/>
      <c r="BJ110" s="314"/>
      <c r="BK110" s="315"/>
      <c r="BL110" s="313"/>
      <c r="BM110" s="313"/>
      <c r="BN110" s="313"/>
      <c r="BO110" s="313"/>
      <c r="BP110" s="313"/>
      <c r="BQ110" s="313"/>
      <c r="BR110" s="313"/>
      <c r="BS110" s="313"/>
      <c r="BT110" s="310"/>
      <c r="BU110" s="315"/>
      <c r="BV110" s="313"/>
      <c r="BW110" s="313"/>
      <c r="BX110" s="313"/>
      <c r="BY110" s="313"/>
      <c r="BZ110" s="313"/>
      <c r="CA110" s="313"/>
      <c r="CB110" s="313"/>
      <c r="CC110" s="313"/>
      <c r="CD110" s="310"/>
      <c r="CE110" s="316"/>
      <c r="CF110" s="315"/>
      <c r="CG110" s="313"/>
      <c r="CH110" s="313"/>
      <c r="CI110" s="313"/>
      <c r="CJ110" s="310"/>
      <c r="CK110" s="317"/>
      <c r="CL110" s="320"/>
      <c r="CM110" s="315"/>
      <c r="CN110" s="313"/>
      <c r="CO110" s="313"/>
      <c r="CP110" s="313"/>
      <c r="CQ110" s="313"/>
      <c r="CR110" s="313"/>
      <c r="CS110" s="313"/>
      <c r="CT110" s="313"/>
      <c r="CU110" s="313"/>
      <c r="CV110" s="310"/>
      <c r="CW110" s="314"/>
      <c r="CX110" s="314"/>
      <c r="CY110" s="315"/>
      <c r="CZ110" s="313"/>
      <c r="DA110" s="313"/>
      <c r="DB110" s="313"/>
      <c r="DC110" s="313"/>
      <c r="DD110" s="313"/>
      <c r="DE110" s="313"/>
      <c r="DF110" s="313"/>
      <c r="DG110" s="313"/>
      <c r="DH110" s="310"/>
      <c r="DI110" s="321"/>
      <c r="DJ110" s="321"/>
      <c r="DK110" s="322"/>
      <c r="DL110" s="322"/>
      <c r="DM110" s="322"/>
      <c r="DN110" s="322"/>
      <c r="DO110" s="322"/>
      <c r="DP110" s="322"/>
      <c r="DQ110" s="323"/>
      <c r="DR110" s="315"/>
      <c r="DS110" s="313"/>
      <c r="DT110" s="313"/>
      <c r="DU110" s="313"/>
      <c r="DV110" s="310"/>
      <c r="DW110" s="311"/>
      <c r="DX110" s="315"/>
      <c r="DY110" s="313"/>
      <c r="DZ110" s="313"/>
      <c r="EA110" s="313"/>
      <c r="EB110" s="310"/>
      <c r="EC110" s="311"/>
      <c r="ED110" s="312"/>
    </row>
    <row r="111" spans="2:134" ht="12.6" customHeight="1" x14ac:dyDescent="0.2">
      <c r="B111" s="365">
        <f t="shared" ref="B111" si="1913">B108+1</f>
        <v>35</v>
      </c>
      <c r="C111" s="364" t="s">
        <v>358</v>
      </c>
      <c r="D111" s="364" t="s">
        <v>331</v>
      </c>
      <c r="E111" s="364" t="s">
        <v>353</v>
      </c>
      <c r="F111" s="358" t="s">
        <v>208</v>
      </c>
      <c r="G111" s="361">
        <v>46388</v>
      </c>
      <c r="H111" s="301" t="str">
        <f t="shared" ref="H111" si="1914">IF($F111="3e)  Skoršia transpozícia  - zavedenie transpozície pred termínom ktorý určuje smernica EÚ. "," ","")</f>
        <v/>
      </c>
      <c r="I111" s="301" t="str">
        <f t="shared" ref="I111" si="1915">IF($F111="3e)  Skoršia transpozícia  - zavedenie transpozície pred termínom ktorý určuje smernica EÚ. ",$H111,"NA")</f>
        <v>NA</v>
      </c>
      <c r="J111" s="304">
        <f>IF(I111&gt;12,1,I111/12)</f>
        <v>1</v>
      </c>
      <c r="K111" s="358" t="s">
        <v>476</v>
      </c>
      <c r="L111" s="344">
        <v>0</v>
      </c>
      <c r="M111" s="367">
        <f>IF(L111="N",0,L111)</f>
        <v>0</v>
      </c>
      <c r="N111" s="344" t="s">
        <v>213</v>
      </c>
      <c r="O111" s="344"/>
      <c r="P111" s="344">
        <v>30</v>
      </c>
      <c r="Q111" s="345" t="s">
        <v>185</v>
      </c>
      <c r="R111" s="346">
        <f>VLOOKUP(Q111,vstupy!$B$3:$C$15,2,FALSE)</f>
        <v>0.25</v>
      </c>
      <c r="S111" s="344"/>
      <c r="T111" s="347"/>
      <c r="U111" s="345" t="s">
        <v>36</v>
      </c>
      <c r="V111" s="346">
        <f>VLOOKUP(U111,vstupy!$B$3:$C$15,2,FALSE)</f>
        <v>0</v>
      </c>
      <c r="W111" s="344"/>
      <c r="X111" s="174" t="s">
        <v>157</v>
      </c>
      <c r="Y111" s="188" t="s">
        <v>152</v>
      </c>
      <c r="Z111" s="185">
        <f>VLOOKUP($X111,vstupy!$B$18:$F$31,MATCH($Y111,vstupy!$B$17:$F$17,0),0)</f>
        <v>0</v>
      </c>
      <c r="AA111" s="121" t="s">
        <v>158</v>
      </c>
      <c r="AB111" s="185">
        <f>VLOOKUP($AA111,vstupy!$B$34:$C$36,2,FALSE)</f>
        <v>0</v>
      </c>
      <c r="AC111" s="185">
        <f t="shared" si="1273"/>
        <v>0</v>
      </c>
      <c r="AD111" s="341" t="s">
        <v>36</v>
      </c>
      <c r="AE111" s="325">
        <f>VLOOKUP(AD111,vstupy!$B$3:$C$15,2,FALSE)</f>
        <v>0</v>
      </c>
      <c r="AF111" s="328" t="str">
        <f>IFERROR(IF(M111=0,"N",O111/L111*J111),0)</f>
        <v>N</v>
      </c>
      <c r="AG111" s="330">
        <f>O111*J111</f>
        <v>0</v>
      </c>
      <c r="AH111" s="332">
        <f t="shared" ref="AH111" si="1916">P111*R111*J111</f>
        <v>7.5</v>
      </c>
      <c r="AI111" s="333">
        <f t="shared" ref="AI111" si="1917">IFERROR(AH111*M111,0)</f>
        <v>0</v>
      </c>
      <c r="AJ111" s="332" t="str">
        <f t="shared" si="1395"/>
        <v>N</v>
      </c>
      <c r="AK111" s="330">
        <f t="shared" ref="AK111" si="1918">S111*J111</f>
        <v>0</v>
      </c>
      <c r="AL111" s="330">
        <f>T111*V111*J111</f>
        <v>0</v>
      </c>
      <c r="AM111" s="334">
        <f t="shared" ref="AM111" si="1919">IFERROR(AL111*M111,0)</f>
        <v>0</v>
      </c>
      <c r="AN111" s="333">
        <f t="shared" ref="AN111" si="1920">IF(W111&gt;0,IF(AE111&gt;0,($G$5/160)*(W111/60)*AE111*J111,0),IF(AE111&gt;0,($G$5/160)*((AC111+AC112+AC113)/60)*AE111*J111,0))</f>
        <v>0</v>
      </c>
      <c r="AO111" s="336">
        <f>IFERROR(AN111*M111,0)</f>
        <v>0</v>
      </c>
      <c r="AP111" s="315">
        <f t="shared" ref="AP111" si="1921">IF($N111="In (zvyšuje náklady)",AF111,0)</f>
        <v>0</v>
      </c>
      <c r="AQ111" s="313">
        <f t="shared" ref="AQ111" si="1922">IF($N111="In (zvyšuje náklady)",AG111,0)</f>
        <v>0</v>
      </c>
      <c r="AR111" s="313">
        <f t="shared" ref="AR111" si="1923">IF($N111="In (zvyšuje náklady)",AH111,0)</f>
        <v>0</v>
      </c>
      <c r="AS111" s="313">
        <f t="shared" ref="AS111" si="1924">IF($N111="In (zvyšuje náklady)",AI111,0)</f>
        <v>0</v>
      </c>
      <c r="AT111" s="313">
        <f t="shared" ref="AT111" si="1925">IF($N111="In (zvyšuje náklady)",AJ111,0)</f>
        <v>0</v>
      </c>
      <c r="AU111" s="313">
        <f t="shared" ref="AU111" si="1926">IF($N111="In (zvyšuje náklady)",AK111,0)</f>
        <v>0</v>
      </c>
      <c r="AV111" s="313">
        <f t="shared" ref="AV111" si="1927">IF($N111="In (zvyšuje náklady)",AL111,0)</f>
        <v>0</v>
      </c>
      <c r="AW111" s="313">
        <f t="shared" ref="AW111" si="1928">IF($N111="In (zvyšuje náklady)",AM111,0)</f>
        <v>0</v>
      </c>
      <c r="AX111" s="313">
        <f t="shared" ref="AX111" si="1929">IF($N111="In (zvyšuje náklady)",AN111,0)</f>
        <v>0</v>
      </c>
      <c r="AY111" s="313">
        <f t="shared" ref="AY111" si="1930">IF($N111="In (zvyšuje náklady)",AO111,0)</f>
        <v>0</v>
      </c>
      <c r="AZ111" s="313" t="str">
        <f t="shared" ref="AZ111" si="1931">IF($N111="Out (znižuje náklady)",AF111,"0")</f>
        <v>N</v>
      </c>
      <c r="BA111" s="313">
        <f t="shared" ref="BA111" si="1932">IF($N111="Out (znižuje náklady)",AG111,"0")</f>
        <v>0</v>
      </c>
      <c r="BB111" s="313">
        <f t="shared" ref="BB111" si="1933">IF($N111="Out (znižuje náklady)",AH111,"0")</f>
        <v>7.5</v>
      </c>
      <c r="BC111" s="313">
        <f t="shared" ref="BC111" si="1934">IF($N111="Out (znižuje náklady)",AI111,"0")</f>
        <v>0</v>
      </c>
      <c r="BD111" s="313" t="str">
        <f t="shared" ref="BD111" si="1935">IF($N111="Out (znižuje náklady)",AJ111,"0")</f>
        <v>N</v>
      </c>
      <c r="BE111" s="313">
        <f t="shared" ref="BE111" si="1936">IF($N111="Out (znižuje náklady)",AK111,"0")</f>
        <v>0</v>
      </c>
      <c r="BF111" s="313">
        <f t="shared" ref="BF111" si="1937">IF($N111="Out (znižuje náklady)",AL111,"0")</f>
        <v>0</v>
      </c>
      <c r="BG111" s="313">
        <f t="shared" ref="BG111" si="1938">IF($N111="Out (znižuje náklady)",AM111,"0")</f>
        <v>0</v>
      </c>
      <c r="BH111" s="313">
        <f t="shared" ref="BH111" si="1939">IF($N111="Out (znižuje náklady)",AN111,"0")</f>
        <v>0</v>
      </c>
      <c r="BI111" s="324">
        <f t="shared" ref="BI111" si="1940">IF($N111="Out (znižuje náklady)",AO111,"0")</f>
        <v>0</v>
      </c>
      <c r="BJ111" s="314">
        <f>IF(F111=vstupy!$B$47,0,1)</f>
        <v>1</v>
      </c>
      <c r="BK111" s="315">
        <f t="shared" ref="BK111" si="1941">$BJ111*AP111</f>
        <v>0</v>
      </c>
      <c r="BL111" s="313">
        <f t="shared" ref="BL111" si="1942">$BJ111*AQ111</f>
        <v>0</v>
      </c>
      <c r="BM111" s="313">
        <f t="shared" ref="BM111" si="1943">$BJ111*AR111</f>
        <v>0</v>
      </c>
      <c r="BN111" s="313">
        <f t="shared" ref="BN111" si="1944">$BJ111*AS111</f>
        <v>0</v>
      </c>
      <c r="BO111" s="313">
        <f t="shared" ref="BO111" si="1945">$BJ111*AT111</f>
        <v>0</v>
      </c>
      <c r="BP111" s="313">
        <f t="shared" ref="BP111" si="1946">$BJ111*AU111</f>
        <v>0</v>
      </c>
      <c r="BQ111" s="313">
        <f t="shared" ref="BQ111" si="1947">$BJ111*AV111</f>
        <v>0</v>
      </c>
      <c r="BR111" s="313">
        <f t="shared" ref="BR111" si="1948">$BJ111*AW111</f>
        <v>0</v>
      </c>
      <c r="BS111" s="313">
        <f t="shared" ref="BS111" si="1949">$BJ111*AX111</f>
        <v>0</v>
      </c>
      <c r="BT111" s="310">
        <f t="shared" ref="BT111" si="1950">$BJ111*AY111</f>
        <v>0</v>
      </c>
      <c r="BU111" s="315" t="e">
        <f t="shared" ref="BU111" si="1951">$BJ111*AZ111</f>
        <v>#VALUE!</v>
      </c>
      <c r="BV111" s="313">
        <f t="shared" ref="BV111" si="1952">$BJ111*BA111</f>
        <v>0</v>
      </c>
      <c r="BW111" s="313">
        <f t="shared" ref="BW111" si="1953">$BJ111*BB111</f>
        <v>7.5</v>
      </c>
      <c r="BX111" s="313">
        <f t="shared" ref="BX111" si="1954">$BJ111*BC111</f>
        <v>0</v>
      </c>
      <c r="BY111" s="313" t="e">
        <f t="shared" ref="BY111" si="1955">$BJ111*BD111</f>
        <v>#VALUE!</v>
      </c>
      <c r="BZ111" s="313">
        <f t="shared" ref="BZ111" si="1956">$BJ111*BE111</f>
        <v>0</v>
      </c>
      <c r="CA111" s="313">
        <f t="shared" ref="CA111" si="1957">$BJ111*BF111</f>
        <v>0</v>
      </c>
      <c r="CB111" s="313">
        <f t="shared" ref="CB111" si="1958">$BJ111*BG111</f>
        <v>0</v>
      </c>
      <c r="CC111" s="313">
        <f t="shared" ref="CC111" si="1959">$BJ111*BH111</f>
        <v>0</v>
      </c>
      <c r="CD111" s="310">
        <f t="shared" ref="CD111" si="1960">$BJ111*BI111</f>
        <v>0</v>
      </c>
      <c r="CE111" s="316">
        <f>IF(N111="Nemení sa",1,0)</f>
        <v>0</v>
      </c>
      <c r="CF111" s="315">
        <f>AG111*$CE111</f>
        <v>0</v>
      </c>
      <c r="CG111" s="313">
        <f>AI111*$CE111</f>
        <v>0</v>
      </c>
      <c r="CH111" s="313">
        <f>AK111*$CE111</f>
        <v>0</v>
      </c>
      <c r="CI111" s="313">
        <f>AM111*$CE111</f>
        <v>0</v>
      </c>
      <c r="CJ111" s="310">
        <f>AO111*$CE111</f>
        <v>0</v>
      </c>
      <c r="CK111" s="317">
        <f t="shared" ref="CK111" si="1961">SUM(CF111:CJ113)</f>
        <v>0</v>
      </c>
      <c r="CL111" s="318">
        <f>IF(F111=vstupy!B$42,"1",0)</f>
        <v>0</v>
      </c>
      <c r="CM111" s="315">
        <f t="shared" ref="CM111:CV111" si="1962">IF($CL111="1",AP111,0)</f>
        <v>0</v>
      </c>
      <c r="CN111" s="313">
        <f t="shared" si="1962"/>
        <v>0</v>
      </c>
      <c r="CO111" s="313">
        <f t="shared" si="1962"/>
        <v>0</v>
      </c>
      <c r="CP111" s="313">
        <f t="shared" si="1962"/>
        <v>0</v>
      </c>
      <c r="CQ111" s="313">
        <f t="shared" si="1962"/>
        <v>0</v>
      </c>
      <c r="CR111" s="313">
        <f t="shared" si="1962"/>
        <v>0</v>
      </c>
      <c r="CS111" s="313">
        <f t="shared" si="1962"/>
        <v>0</v>
      </c>
      <c r="CT111" s="313">
        <f t="shared" si="1962"/>
        <v>0</v>
      </c>
      <c r="CU111" s="313">
        <f t="shared" si="1962"/>
        <v>0</v>
      </c>
      <c r="CV111" s="310">
        <f t="shared" si="1962"/>
        <v>0</v>
      </c>
      <c r="CW111" s="314">
        <f>CP111+CT111+CV111</f>
        <v>0</v>
      </c>
      <c r="CX111" s="314">
        <f t="shared" ref="CX111" si="1963">CN111+CR111</f>
        <v>0</v>
      </c>
      <c r="CY111" s="315">
        <f t="shared" ref="CY111:DH111" si="1964">IF($CL111="1",AZ111,0)</f>
        <v>0</v>
      </c>
      <c r="CZ111" s="313">
        <f t="shared" si="1964"/>
        <v>0</v>
      </c>
      <c r="DA111" s="313">
        <f t="shared" si="1964"/>
        <v>0</v>
      </c>
      <c r="DB111" s="313">
        <f t="shared" si="1964"/>
        <v>0</v>
      </c>
      <c r="DC111" s="313">
        <f t="shared" si="1964"/>
        <v>0</v>
      </c>
      <c r="DD111" s="313">
        <f t="shared" si="1964"/>
        <v>0</v>
      </c>
      <c r="DE111" s="313">
        <f t="shared" si="1964"/>
        <v>0</v>
      </c>
      <c r="DF111" s="313">
        <f t="shared" si="1964"/>
        <v>0</v>
      </c>
      <c r="DG111" s="313">
        <f t="shared" si="1964"/>
        <v>0</v>
      </c>
      <c r="DH111" s="310">
        <f t="shared" si="1964"/>
        <v>0</v>
      </c>
      <c r="DI111" s="321">
        <f>DB111+DF111+DH111</f>
        <v>0</v>
      </c>
      <c r="DJ111" s="321">
        <f t="shared" ref="DJ111" si="1965">CZ111+DD111</f>
        <v>0</v>
      </c>
      <c r="DK111" s="322">
        <f>IF(CE111=0,1,0)</f>
        <v>1</v>
      </c>
      <c r="DL111" s="322">
        <f>IFERROR(IF($AF111="N",AH111+AJ111+AL111+AN111,AF111+AH111+AJ111+AL111+AN111),0)*$DK111</f>
        <v>0</v>
      </c>
      <c r="DM111" s="322">
        <f>(AG111+AI111+AK111+AM111+AO111)*$DK111</f>
        <v>0</v>
      </c>
      <c r="DN111" s="322">
        <f>AS111+AW111+AY111-CW111</f>
        <v>0</v>
      </c>
      <c r="DO111" s="322">
        <f>BC111+BG111+BI111-DI111</f>
        <v>0</v>
      </c>
      <c r="DP111" s="322">
        <f>DN111+DO111</f>
        <v>0</v>
      </c>
      <c r="DQ111" s="323" t="str">
        <f>IF(OR(F111=vstupy!B$40,F111=vstupy!B$41,F111=vstupy!B$42,),"0","1")</f>
        <v>0</v>
      </c>
      <c r="DR111" s="315">
        <f>IF($DQ111="1",AQ111,"0")+CF111</f>
        <v>0</v>
      </c>
      <c r="DS111" s="313">
        <f>IF($DQ111="1",AS111,"0")+CG111</f>
        <v>0</v>
      </c>
      <c r="DT111" s="313">
        <f>IF($DQ111="1",AU111,"0")+CH111</f>
        <v>0</v>
      </c>
      <c r="DU111" s="313">
        <f>IF($DQ111="1",AW111,"0")+CI111</f>
        <v>0</v>
      </c>
      <c r="DV111" s="310">
        <f>IF($DQ111="1",AY111,"0")+CJ111</f>
        <v>0</v>
      </c>
      <c r="DW111" s="311">
        <f t="shared" ref="DW111" si="1966">SUM(DR111:DV113)</f>
        <v>0</v>
      </c>
      <c r="DX111" s="315" t="str">
        <f t="shared" ref="DX111" si="1967">IF($DQ111="1",BA111,"0")</f>
        <v>0</v>
      </c>
      <c r="DY111" s="313" t="str">
        <f t="shared" ref="DY111" si="1968">IF($DQ111="1",BC111,"0")</f>
        <v>0</v>
      </c>
      <c r="DZ111" s="313" t="str">
        <f t="shared" ref="DZ111" si="1969">IF($DQ111="1",BE111,"0")</f>
        <v>0</v>
      </c>
      <c r="EA111" s="313" t="str">
        <f>IF($DQ111="1",BG111,"0")</f>
        <v>0</v>
      </c>
      <c r="EB111" s="310" t="str">
        <f>IF($DQ111="1",BI111,"0")</f>
        <v>0</v>
      </c>
      <c r="EC111" s="311">
        <f t="shared" ref="EC111" si="1970">SUM(DX111:EB113)</f>
        <v>0</v>
      </c>
      <c r="ED111" s="312">
        <f>EC111+DW111</f>
        <v>0</v>
      </c>
    </row>
    <row r="112" spans="2:134" ht="12.6" customHeight="1" x14ac:dyDescent="0.2">
      <c r="B112" s="365"/>
      <c r="C112" s="364"/>
      <c r="D112" s="364"/>
      <c r="E112" s="364"/>
      <c r="F112" s="359"/>
      <c r="G112" s="361"/>
      <c r="H112" s="302"/>
      <c r="I112" s="302"/>
      <c r="J112" s="305"/>
      <c r="K112" s="359"/>
      <c r="L112" s="344"/>
      <c r="M112" s="367"/>
      <c r="N112" s="344"/>
      <c r="O112" s="344"/>
      <c r="P112" s="344"/>
      <c r="Q112" s="345"/>
      <c r="R112" s="346"/>
      <c r="S112" s="344"/>
      <c r="T112" s="347"/>
      <c r="U112" s="345"/>
      <c r="V112" s="346"/>
      <c r="W112" s="344"/>
      <c r="X112" s="174" t="s">
        <v>157</v>
      </c>
      <c r="Y112" s="188" t="s">
        <v>152</v>
      </c>
      <c r="Z112" s="185">
        <f>VLOOKUP($X112,vstupy!$B$18:$F$31,MATCH($Y112,vstupy!$B$17:$F$17,0),0)</f>
        <v>0</v>
      </c>
      <c r="AA112" s="121" t="s">
        <v>158</v>
      </c>
      <c r="AB112" s="185">
        <f>VLOOKUP($AA112,vstupy!$B$34:$C$36,2,FALSE)</f>
        <v>0</v>
      </c>
      <c r="AC112" s="185">
        <f t="shared" si="1273"/>
        <v>0</v>
      </c>
      <c r="AD112" s="342"/>
      <c r="AE112" s="326"/>
      <c r="AF112" s="315"/>
      <c r="AG112" s="330"/>
      <c r="AH112" s="330"/>
      <c r="AI112" s="330"/>
      <c r="AJ112" s="330"/>
      <c r="AK112" s="330"/>
      <c r="AL112" s="330"/>
      <c r="AM112" s="335"/>
      <c r="AN112" s="330"/>
      <c r="AO112" s="336"/>
      <c r="AP112" s="315"/>
      <c r="AQ112" s="313"/>
      <c r="AR112" s="313"/>
      <c r="AS112" s="313"/>
      <c r="AT112" s="313"/>
      <c r="AU112" s="313"/>
      <c r="AV112" s="313"/>
      <c r="AW112" s="313"/>
      <c r="AX112" s="313"/>
      <c r="AY112" s="313"/>
      <c r="AZ112" s="313"/>
      <c r="BA112" s="313"/>
      <c r="BB112" s="313"/>
      <c r="BC112" s="313"/>
      <c r="BD112" s="313"/>
      <c r="BE112" s="313"/>
      <c r="BF112" s="313"/>
      <c r="BG112" s="313"/>
      <c r="BH112" s="313"/>
      <c r="BI112" s="324"/>
      <c r="BJ112" s="314"/>
      <c r="BK112" s="315"/>
      <c r="BL112" s="313"/>
      <c r="BM112" s="313"/>
      <c r="BN112" s="313"/>
      <c r="BO112" s="313"/>
      <c r="BP112" s="313"/>
      <c r="BQ112" s="313"/>
      <c r="BR112" s="313"/>
      <c r="BS112" s="313"/>
      <c r="BT112" s="310"/>
      <c r="BU112" s="315"/>
      <c r="BV112" s="313"/>
      <c r="BW112" s="313"/>
      <c r="BX112" s="313"/>
      <c r="BY112" s="313"/>
      <c r="BZ112" s="313"/>
      <c r="CA112" s="313"/>
      <c r="CB112" s="313"/>
      <c r="CC112" s="313"/>
      <c r="CD112" s="310"/>
      <c r="CE112" s="316"/>
      <c r="CF112" s="315"/>
      <c r="CG112" s="313"/>
      <c r="CH112" s="313"/>
      <c r="CI112" s="313"/>
      <c r="CJ112" s="310"/>
      <c r="CK112" s="317"/>
      <c r="CL112" s="319"/>
      <c r="CM112" s="315"/>
      <c r="CN112" s="313"/>
      <c r="CO112" s="313"/>
      <c r="CP112" s="313"/>
      <c r="CQ112" s="313"/>
      <c r="CR112" s="313"/>
      <c r="CS112" s="313"/>
      <c r="CT112" s="313"/>
      <c r="CU112" s="313"/>
      <c r="CV112" s="310"/>
      <c r="CW112" s="314"/>
      <c r="CX112" s="314"/>
      <c r="CY112" s="315"/>
      <c r="CZ112" s="313"/>
      <c r="DA112" s="313"/>
      <c r="DB112" s="313"/>
      <c r="DC112" s="313"/>
      <c r="DD112" s="313"/>
      <c r="DE112" s="313"/>
      <c r="DF112" s="313"/>
      <c r="DG112" s="313"/>
      <c r="DH112" s="310"/>
      <c r="DI112" s="321"/>
      <c r="DJ112" s="321"/>
      <c r="DK112" s="322"/>
      <c r="DL112" s="322"/>
      <c r="DM112" s="322"/>
      <c r="DN112" s="322"/>
      <c r="DO112" s="322"/>
      <c r="DP112" s="322"/>
      <c r="DQ112" s="323"/>
      <c r="DR112" s="315"/>
      <c r="DS112" s="313"/>
      <c r="DT112" s="313"/>
      <c r="DU112" s="313"/>
      <c r="DV112" s="310"/>
      <c r="DW112" s="311"/>
      <c r="DX112" s="315"/>
      <c r="DY112" s="313"/>
      <c r="DZ112" s="313"/>
      <c r="EA112" s="313"/>
      <c r="EB112" s="310"/>
      <c r="EC112" s="311"/>
      <c r="ED112" s="312"/>
    </row>
    <row r="113" spans="2:134" ht="12.6" customHeight="1" x14ac:dyDescent="0.2">
      <c r="B113" s="365"/>
      <c r="C113" s="364"/>
      <c r="D113" s="364"/>
      <c r="E113" s="364"/>
      <c r="F113" s="360"/>
      <c r="G113" s="361"/>
      <c r="H113" s="303"/>
      <c r="I113" s="303"/>
      <c r="J113" s="306"/>
      <c r="K113" s="360"/>
      <c r="L113" s="344"/>
      <c r="M113" s="367"/>
      <c r="N113" s="344"/>
      <c r="O113" s="344"/>
      <c r="P113" s="344"/>
      <c r="Q113" s="345"/>
      <c r="R113" s="346"/>
      <c r="S113" s="344"/>
      <c r="T113" s="347"/>
      <c r="U113" s="345"/>
      <c r="V113" s="346"/>
      <c r="W113" s="344"/>
      <c r="X113" s="174" t="s">
        <v>157</v>
      </c>
      <c r="Y113" s="188" t="s">
        <v>152</v>
      </c>
      <c r="Z113" s="185">
        <f>VLOOKUP($X113,vstupy!$B$18:$F$31,MATCH($Y113,vstupy!$B$17:$F$17,0),0)</f>
        <v>0</v>
      </c>
      <c r="AA113" s="121" t="s">
        <v>158</v>
      </c>
      <c r="AB113" s="185">
        <f>VLOOKUP($AA113,vstupy!$B$34:$C$36,2,FALSE)</f>
        <v>0</v>
      </c>
      <c r="AC113" s="185">
        <f t="shared" si="1273"/>
        <v>0</v>
      </c>
      <c r="AD113" s="343"/>
      <c r="AE113" s="327"/>
      <c r="AF113" s="315"/>
      <c r="AG113" s="330"/>
      <c r="AH113" s="330"/>
      <c r="AI113" s="330"/>
      <c r="AJ113" s="330"/>
      <c r="AK113" s="330"/>
      <c r="AL113" s="330"/>
      <c r="AM113" s="333"/>
      <c r="AN113" s="330"/>
      <c r="AO113" s="336"/>
      <c r="AP113" s="315"/>
      <c r="AQ113" s="313"/>
      <c r="AR113" s="313"/>
      <c r="AS113" s="313"/>
      <c r="AT113" s="313"/>
      <c r="AU113" s="313"/>
      <c r="AV113" s="313"/>
      <c r="AW113" s="313"/>
      <c r="AX113" s="313"/>
      <c r="AY113" s="313"/>
      <c r="AZ113" s="313"/>
      <c r="BA113" s="313"/>
      <c r="BB113" s="313"/>
      <c r="BC113" s="313"/>
      <c r="BD113" s="313"/>
      <c r="BE113" s="313"/>
      <c r="BF113" s="313"/>
      <c r="BG113" s="313"/>
      <c r="BH113" s="313"/>
      <c r="BI113" s="324"/>
      <c r="BJ113" s="314"/>
      <c r="BK113" s="315"/>
      <c r="BL113" s="313"/>
      <c r="BM113" s="313"/>
      <c r="BN113" s="313"/>
      <c r="BO113" s="313"/>
      <c r="BP113" s="313"/>
      <c r="BQ113" s="313"/>
      <c r="BR113" s="313"/>
      <c r="BS113" s="313"/>
      <c r="BT113" s="310"/>
      <c r="BU113" s="315"/>
      <c r="BV113" s="313"/>
      <c r="BW113" s="313"/>
      <c r="BX113" s="313"/>
      <c r="BY113" s="313"/>
      <c r="BZ113" s="313"/>
      <c r="CA113" s="313"/>
      <c r="CB113" s="313"/>
      <c r="CC113" s="313"/>
      <c r="CD113" s="310"/>
      <c r="CE113" s="316"/>
      <c r="CF113" s="315"/>
      <c r="CG113" s="313"/>
      <c r="CH113" s="313"/>
      <c r="CI113" s="313"/>
      <c r="CJ113" s="310"/>
      <c r="CK113" s="317"/>
      <c r="CL113" s="320"/>
      <c r="CM113" s="315"/>
      <c r="CN113" s="313"/>
      <c r="CO113" s="313"/>
      <c r="CP113" s="313"/>
      <c r="CQ113" s="313"/>
      <c r="CR113" s="313"/>
      <c r="CS113" s="313"/>
      <c r="CT113" s="313"/>
      <c r="CU113" s="313"/>
      <c r="CV113" s="310"/>
      <c r="CW113" s="314"/>
      <c r="CX113" s="314"/>
      <c r="CY113" s="315"/>
      <c r="CZ113" s="313"/>
      <c r="DA113" s="313"/>
      <c r="DB113" s="313"/>
      <c r="DC113" s="313"/>
      <c r="DD113" s="313"/>
      <c r="DE113" s="313"/>
      <c r="DF113" s="313"/>
      <c r="DG113" s="313"/>
      <c r="DH113" s="310"/>
      <c r="DI113" s="321"/>
      <c r="DJ113" s="321"/>
      <c r="DK113" s="322"/>
      <c r="DL113" s="322"/>
      <c r="DM113" s="322"/>
      <c r="DN113" s="322"/>
      <c r="DO113" s="322"/>
      <c r="DP113" s="322"/>
      <c r="DQ113" s="323"/>
      <c r="DR113" s="315"/>
      <c r="DS113" s="313"/>
      <c r="DT113" s="313"/>
      <c r="DU113" s="313"/>
      <c r="DV113" s="310"/>
      <c r="DW113" s="311"/>
      <c r="DX113" s="315"/>
      <c r="DY113" s="313"/>
      <c r="DZ113" s="313"/>
      <c r="EA113" s="313"/>
      <c r="EB113" s="310"/>
      <c r="EC113" s="311"/>
      <c r="ED113" s="312"/>
    </row>
    <row r="114" spans="2:134" ht="12.6" customHeight="1" x14ac:dyDescent="0.2">
      <c r="B114" s="366">
        <f t="shared" ref="B114" si="1971">B111+1</f>
        <v>36</v>
      </c>
      <c r="C114" s="363" t="s">
        <v>360</v>
      </c>
      <c r="D114" s="363" t="s">
        <v>331</v>
      </c>
      <c r="E114" s="363" t="s">
        <v>353</v>
      </c>
      <c r="F114" s="355" t="s">
        <v>208</v>
      </c>
      <c r="G114" s="362">
        <v>46388</v>
      </c>
      <c r="H114" s="307" t="str">
        <f t="shared" ref="H114" si="1972">IF($F114="3e)  Skoršia transpozícia  - zavedenie transpozície pred termínom ktorý určuje smernica EÚ. "," ","")</f>
        <v/>
      </c>
      <c r="I114" s="307" t="str">
        <f t="shared" ref="I114" si="1973">IF($F114="3e)  Skoršia transpozícia  - zavedenie transpozície pred termínom ktorý určuje smernica EÚ. ",$H114,"NA")</f>
        <v>NA</v>
      </c>
      <c r="J114" s="298">
        <f>IF(I114&gt;12,1,I114/12)</f>
        <v>1</v>
      </c>
      <c r="K114" s="355" t="s">
        <v>476</v>
      </c>
      <c r="L114" s="348">
        <v>0</v>
      </c>
      <c r="M114" s="354">
        <f>IF(L114="N",0,L114)</f>
        <v>0</v>
      </c>
      <c r="N114" s="348" t="s">
        <v>213</v>
      </c>
      <c r="O114" s="348"/>
      <c r="P114" s="348">
        <v>30</v>
      </c>
      <c r="Q114" s="349" t="s">
        <v>185</v>
      </c>
      <c r="R114" s="350">
        <f>VLOOKUP(Q114,vstupy!$B$3:$C$15,2,FALSE)</f>
        <v>0.25</v>
      </c>
      <c r="S114" s="348"/>
      <c r="T114" s="351"/>
      <c r="U114" s="349" t="s">
        <v>36</v>
      </c>
      <c r="V114" s="350">
        <f>VLOOKUP(U114,vstupy!$B$3:$C$15,2,FALSE)</f>
        <v>0</v>
      </c>
      <c r="W114" s="348"/>
      <c r="X114" s="283" t="s">
        <v>157</v>
      </c>
      <c r="Y114" s="284" t="s">
        <v>152</v>
      </c>
      <c r="Z114" s="285">
        <f>VLOOKUP($X114,vstupy!$B$18:$F$31,MATCH($Y114,vstupy!$B$17:$F$17,0),0)</f>
        <v>0</v>
      </c>
      <c r="AA114" s="286" t="s">
        <v>158</v>
      </c>
      <c r="AB114" s="285">
        <f>VLOOKUP($AA114,vstupy!$B$34:$C$36,2,FALSE)</f>
        <v>0</v>
      </c>
      <c r="AC114" s="285">
        <f t="shared" si="1273"/>
        <v>0</v>
      </c>
      <c r="AD114" s="338" t="s">
        <v>36</v>
      </c>
      <c r="AE114" s="325">
        <f>VLOOKUP(AD114,vstupy!$B$3:$C$15,2,FALSE)</f>
        <v>0</v>
      </c>
      <c r="AF114" s="328" t="str">
        <f>IFERROR(IF(M114=0,"N",O114/L114*J114),0)</f>
        <v>N</v>
      </c>
      <c r="AG114" s="330">
        <f>O114*J114</f>
        <v>0</v>
      </c>
      <c r="AH114" s="332">
        <f t="shared" ref="AH114" si="1974">P114*R114*J114</f>
        <v>7.5</v>
      </c>
      <c r="AI114" s="333">
        <f t="shared" ref="AI114" si="1975">IFERROR(AH114*M114,0)</f>
        <v>0</v>
      </c>
      <c r="AJ114" s="332" t="str">
        <f t="shared" si="1395"/>
        <v>N</v>
      </c>
      <c r="AK114" s="330">
        <f t="shared" ref="AK114" si="1976">S114*J114</f>
        <v>0</v>
      </c>
      <c r="AL114" s="330">
        <f>T114*V114*J114</f>
        <v>0</v>
      </c>
      <c r="AM114" s="334">
        <f t="shared" ref="AM114" si="1977">IFERROR(AL114*M114,0)</f>
        <v>0</v>
      </c>
      <c r="AN114" s="333">
        <f t="shared" ref="AN114" si="1978">IF(W114&gt;0,IF(AE114&gt;0,($G$5/160)*(W114/60)*AE114*J114,0),IF(AE114&gt;0,($G$5/160)*((AC114+AC115+AC116)/60)*AE114*J114,0))</f>
        <v>0</v>
      </c>
      <c r="AO114" s="336">
        <f>IFERROR(AN114*M114,0)</f>
        <v>0</v>
      </c>
      <c r="AP114" s="315">
        <f t="shared" ref="AP114" si="1979">IF($N114="In (zvyšuje náklady)",AF114,0)</f>
        <v>0</v>
      </c>
      <c r="AQ114" s="313">
        <f t="shared" ref="AQ114" si="1980">IF($N114="In (zvyšuje náklady)",AG114,0)</f>
        <v>0</v>
      </c>
      <c r="AR114" s="313">
        <f t="shared" ref="AR114" si="1981">IF($N114="In (zvyšuje náklady)",AH114,0)</f>
        <v>0</v>
      </c>
      <c r="AS114" s="313">
        <f t="shared" ref="AS114" si="1982">IF($N114="In (zvyšuje náklady)",AI114,0)</f>
        <v>0</v>
      </c>
      <c r="AT114" s="313">
        <f t="shared" ref="AT114" si="1983">IF($N114="In (zvyšuje náklady)",AJ114,0)</f>
        <v>0</v>
      </c>
      <c r="AU114" s="313">
        <f t="shared" ref="AU114" si="1984">IF($N114="In (zvyšuje náklady)",AK114,0)</f>
        <v>0</v>
      </c>
      <c r="AV114" s="313">
        <f t="shared" ref="AV114" si="1985">IF($N114="In (zvyšuje náklady)",AL114,0)</f>
        <v>0</v>
      </c>
      <c r="AW114" s="313">
        <f t="shared" ref="AW114" si="1986">IF($N114="In (zvyšuje náklady)",AM114,0)</f>
        <v>0</v>
      </c>
      <c r="AX114" s="313">
        <f t="shared" ref="AX114" si="1987">IF($N114="In (zvyšuje náklady)",AN114,0)</f>
        <v>0</v>
      </c>
      <c r="AY114" s="313">
        <f t="shared" ref="AY114" si="1988">IF($N114="In (zvyšuje náklady)",AO114,0)</f>
        <v>0</v>
      </c>
      <c r="AZ114" s="313" t="str">
        <f t="shared" ref="AZ114" si="1989">IF($N114="Out (znižuje náklady)",AF114,"0")</f>
        <v>N</v>
      </c>
      <c r="BA114" s="313">
        <f t="shared" ref="BA114" si="1990">IF($N114="Out (znižuje náklady)",AG114,"0")</f>
        <v>0</v>
      </c>
      <c r="BB114" s="313">
        <f t="shared" ref="BB114" si="1991">IF($N114="Out (znižuje náklady)",AH114,"0")</f>
        <v>7.5</v>
      </c>
      <c r="BC114" s="313">
        <f t="shared" ref="BC114" si="1992">IF($N114="Out (znižuje náklady)",AI114,"0")</f>
        <v>0</v>
      </c>
      <c r="BD114" s="313" t="str">
        <f t="shared" ref="BD114" si="1993">IF($N114="Out (znižuje náklady)",AJ114,"0")</f>
        <v>N</v>
      </c>
      <c r="BE114" s="313">
        <f t="shared" ref="BE114" si="1994">IF($N114="Out (znižuje náklady)",AK114,"0")</f>
        <v>0</v>
      </c>
      <c r="BF114" s="313">
        <f t="shared" ref="BF114" si="1995">IF($N114="Out (znižuje náklady)",AL114,"0")</f>
        <v>0</v>
      </c>
      <c r="BG114" s="313">
        <f t="shared" ref="BG114" si="1996">IF($N114="Out (znižuje náklady)",AM114,"0")</f>
        <v>0</v>
      </c>
      <c r="BH114" s="313">
        <f t="shared" ref="BH114" si="1997">IF($N114="Out (znižuje náklady)",AN114,"0")</f>
        <v>0</v>
      </c>
      <c r="BI114" s="324">
        <f t="shared" ref="BI114" si="1998">IF($N114="Out (znižuje náklady)",AO114,"0")</f>
        <v>0</v>
      </c>
      <c r="BJ114" s="314">
        <f>IF(F114=vstupy!$B$47,0,1)</f>
        <v>1</v>
      </c>
      <c r="BK114" s="315">
        <f t="shared" ref="BK114" si="1999">$BJ114*AP114</f>
        <v>0</v>
      </c>
      <c r="BL114" s="313">
        <f t="shared" ref="BL114" si="2000">$BJ114*AQ114</f>
        <v>0</v>
      </c>
      <c r="BM114" s="313">
        <f t="shared" ref="BM114" si="2001">$BJ114*AR114</f>
        <v>0</v>
      </c>
      <c r="BN114" s="313">
        <f t="shared" ref="BN114" si="2002">$BJ114*AS114</f>
        <v>0</v>
      </c>
      <c r="BO114" s="313">
        <f t="shared" ref="BO114" si="2003">$BJ114*AT114</f>
        <v>0</v>
      </c>
      <c r="BP114" s="313">
        <f t="shared" ref="BP114" si="2004">$BJ114*AU114</f>
        <v>0</v>
      </c>
      <c r="BQ114" s="313">
        <f t="shared" ref="BQ114" si="2005">$BJ114*AV114</f>
        <v>0</v>
      </c>
      <c r="BR114" s="313">
        <f t="shared" ref="BR114" si="2006">$BJ114*AW114</f>
        <v>0</v>
      </c>
      <c r="BS114" s="313">
        <f t="shared" ref="BS114" si="2007">$BJ114*AX114</f>
        <v>0</v>
      </c>
      <c r="BT114" s="310">
        <f t="shared" ref="BT114" si="2008">$BJ114*AY114</f>
        <v>0</v>
      </c>
      <c r="BU114" s="315" t="e">
        <f t="shared" ref="BU114" si="2009">$BJ114*AZ114</f>
        <v>#VALUE!</v>
      </c>
      <c r="BV114" s="313">
        <f t="shared" ref="BV114" si="2010">$BJ114*BA114</f>
        <v>0</v>
      </c>
      <c r="BW114" s="313">
        <f t="shared" ref="BW114" si="2011">$BJ114*BB114</f>
        <v>7.5</v>
      </c>
      <c r="BX114" s="313">
        <f t="shared" ref="BX114" si="2012">$BJ114*BC114</f>
        <v>0</v>
      </c>
      <c r="BY114" s="313" t="e">
        <f t="shared" ref="BY114" si="2013">$BJ114*BD114</f>
        <v>#VALUE!</v>
      </c>
      <c r="BZ114" s="313">
        <f t="shared" ref="BZ114" si="2014">$BJ114*BE114</f>
        <v>0</v>
      </c>
      <c r="CA114" s="313">
        <f t="shared" ref="CA114" si="2015">$BJ114*BF114</f>
        <v>0</v>
      </c>
      <c r="CB114" s="313">
        <f t="shared" ref="CB114" si="2016">$BJ114*BG114</f>
        <v>0</v>
      </c>
      <c r="CC114" s="313">
        <f t="shared" ref="CC114" si="2017">$BJ114*BH114</f>
        <v>0</v>
      </c>
      <c r="CD114" s="310">
        <f t="shared" ref="CD114" si="2018">$BJ114*BI114</f>
        <v>0</v>
      </c>
      <c r="CE114" s="316">
        <f>IF(N114="Nemení sa",1,0)</f>
        <v>0</v>
      </c>
      <c r="CF114" s="315">
        <f>AG114*$CE114</f>
        <v>0</v>
      </c>
      <c r="CG114" s="313">
        <f>AI114*$CE114</f>
        <v>0</v>
      </c>
      <c r="CH114" s="313">
        <f>AK114*$CE114</f>
        <v>0</v>
      </c>
      <c r="CI114" s="313">
        <f>AM114*$CE114</f>
        <v>0</v>
      </c>
      <c r="CJ114" s="310">
        <f>AO114*$CE114</f>
        <v>0</v>
      </c>
      <c r="CK114" s="317">
        <f t="shared" ref="CK114" si="2019">SUM(CF114:CJ116)</f>
        <v>0</v>
      </c>
      <c r="CL114" s="318">
        <f>IF(F114=vstupy!B$42,"1",0)</f>
        <v>0</v>
      </c>
      <c r="CM114" s="315">
        <f t="shared" ref="CM114:CV114" si="2020">IF($CL114="1",AP114,0)</f>
        <v>0</v>
      </c>
      <c r="CN114" s="313">
        <f t="shared" si="2020"/>
        <v>0</v>
      </c>
      <c r="CO114" s="313">
        <f t="shared" si="2020"/>
        <v>0</v>
      </c>
      <c r="CP114" s="313">
        <f t="shared" si="2020"/>
        <v>0</v>
      </c>
      <c r="CQ114" s="313">
        <f t="shared" si="2020"/>
        <v>0</v>
      </c>
      <c r="CR114" s="313">
        <f t="shared" si="2020"/>
        <v>0</v>
      </c>
      <c r="CS114" s="313">
        <f t="shared" si="2020"/>
        <v>0</v>
      </c>
      <c r="CT114" s="313">
        <f t="shared" si="2020"/>
        <v>0</v>
      </c>
      <c r="CU114" s="313">
        <f t="shared" si="2020"/>
        <v>0</v>
      </c>
      <c r="CV114" s="310">
        <f t="shared" si="2020"/>
        <v>0</v>
      </c>
      <c r="CW114" s="314">
        <f>CP114+CT114+CV114</f>
        <v>0</v>
      </c>
      <c r="CX114" s="314">
        <f t="shared" ref="CX114" si="2021">CN114+CR114</f>
        <v>0</v>
      </c>
      <c r="CY114" s="315">
        <f t="shared" ref="CY114:DH114" si="2022">IF($CL114="1",AZ114,0)</f>
        <v>0</v>
      </c>
      <c r="CZ114" s="313">
        <f t="shared" si="2022"/>
        <v>0</v>
      </c>
      <c r="DA114" s="313">
        <f t="shared" si="2022"/>
        <v>0</v>
      </c>
      <c r="DB114" s="313">
        <f t="shared" si="2022"/>
        <v>0</v>
      </c>
      <c r="DC114" s="313">
        <f t="shared" si="2022"/>
        <v>0</v>
      </c>
      <c r="DD114" s="313">
        <f t="shared" si="2022"/>
        <v>0</v>
      </c>
      <c r="DE114" s="313">
        <f t="shared" si="2022"/>
        <v>0</v>
      </c>
      <c r="DF114" s="313">
        <f t="shared" si="2022"/>
        <v>0</v>
      </c>
      <c r="DG114" s="313">
        <f t="shared" si="2022"/>
        <v>0</v>
      </c>
      <c r="DH114" s="310">
        <f t="shared" si="2022"/>
        <v>0</v>
      </c>
      <c r="DI114" s="321">
        <f>DB114+DF114+DH114</f>
        <v>0</v>
      </c>
      <c r="DJ114" s="321">
        <f t="shared" ref="DJ114" si="2023">CZ114+DD114</f>
        <v>0</v>
      </c>
      <c r="DK114" s="322">
        <f>IF(CE114=0,1,0)</f>
        <v>1</v>
      </c>
      <c r="DL114" s="322">
        <f>IFERROR(IF($AF114="N",AH114+AJ114+AL114+AN114,AF114+AH114+AJ114+AL114+AN114),0)*$DK114</f>
        <v>0</v>
      </c>
      <c r="DM114" s="322">
        <f>(AG114+AI114+AK114+AM114+AO114)*$DK114</f>
        <v>0</v>
      </c>
      <c r="DN114" s="322">
        <f>AS114+AW114+AY114-CW114</f>
        <v>0</v>
      </c>
      <c r="DO114" s="322">
        <f>BC114+BG114+BI114-DI114</f>
        <v>0</v>
      </c>
      <c r="DP114" s="322">
        <f>DN114+DO114</f>
        <v>0</v>
      </c>
      <c r="DQ114" s="323" t="str">
        <f>IF(OR(F114=vstupy!B$40,F114=vstupy!B$41,F114=vstupy!B$42,),"0","1")</f>
        <v>0</v>
      </c>
      <c r="DR114" s="315">
        <f>IF($DQ114="1",AQ114,"0")+CF114</f>
        <v>0</v>
      </c>
      <c r="DS114" s="313">
        <f>IF($DQ114="1",AS114,"0")+CG114</f>
        <v>0</v>
      </c>
      <c r="DT114" s="313">
        <f>IF($DQ114="1",AU114,"0")+CH114</f>
        <v>0</v>
      </c>
      <c r="DU114" s="313">
        <f>IF($DQ114="1",AW114,"0")+CI114</f>
        <v>0</v>
      </c>
      <c r="DV114" s="310">
        <f>IF($DQ114="1",AY114,"0")+CJ114</f>
        <v>0</v>
      </c>
      <c r="DW114" s="311">
        <f t="shared" ref="DW114" si="2024">SUM(DR114:DV116)</f>
        <v>0</v>
      </c>
      <c r="DX114" s="315" t="str">
        <f t="shared" ref="DX114" si="2025">IF($DQ114="1",BA114,"0")</f>
        <v>0</v>
      </c>
      <c r="DY114" s="313" t="str">
        <f t="shared" ref="DY114" si="2026">IF($DQ114="1",BC114,"0")</f>
        <v>0</v>
      </c>
      <c r="DZ114" s="313" t="str">
        <f t="shared" ref="DZ114" si="2027">IF($DQ114="1",BE114,"0")</f>
        <v>0</v>
      </c>
      <c r="EA114" s="313" t="str">
        <f>IF($DQ114="1",BG114,"0")</f>
        <v>0</v>
      </c>
      <c r="EB114" s="310" t="str">
        <f>IF($DQ114="1",BI114,"0")</f>
        <v>0</v>
      </c>
      <c r="EC114" s="311">
        <f t="shared" ref="EC114" si="2028">SUM(DX114:EB116)</f>
        <v>0</v>
      </c>
      <c r="ED114" s="312">
        <f>EC114+DW114</f>
        <v>0</v>
      </c>
    </row>
    <row r="115" spans="2:134" ht="12.6" customHeight="1" x14ac:dyDescent="0.2">
      <c r="B115" s="366"/>
      <c r="C115" s="363"/>
      <c r="D115" s="363"/>
      <c r="E115" s="363"/>
      <c r="F115" s="356"/>
      <c r="G115" s="362"/>
      <c r="H115" s="308"/>
      <c r="I115" s="308"/>
      <c r="J115" s="299"/>
      <c r="K115" s="356"/>
      <c r="L115" s="348"/>
      <c r="M115" s="354"/>
      <c r="N115" s="348"/>
      <c r="O115" s="348"/>
      <c r="P115" s="348"/>
      <c r="Q115" s="349"/>
      <c r="R115" s="350"/>
      <c r="S115" s="348"/>
      <c r="T115" s="351"/>
      <c r="U115" s="349"/>
      <c r="V115" s="350"/>
      <c r="W115" s="348"/>
      <c r="X115" s="283" t="s">
        <v>157</v>
      </c>
      <c r="Y115" s="284" t="s">
        <v>152</v>
      </c>
      <c r="Z115" s="285">
        <f>VLOOKUP($X115,vstupy!$B$18:$F$31,MATCH($Y115,vstupy!$B$17:$F$17,0),0)</f>
        <v>0</v>
      </c>
      <c r="AA115" s="286" t="s">
        <v>158</v>
      </c>
      <c r="AB115" s="285">
        <f>VLOOKUP($AA115,vstupy!$B$34:$C$36,2,FALSE)</f>
        <v>0</v>
      </c>
      <c r="AC115" s="285">
        <f t="shared" si="1273"/>
        <v>0</v>
      </c>
      <c r="AD115" s="339"/>
      <c r="AE115" s="326"/>
      <c r="AF115" s="315"/>
      <c r="AG115" s="330"/>
      <c r="AH115" s="330"/>
      <c r="AI115" s="330"/>
      <c r="AJ115" s="330"/>
      <c r="AK115" s="330"/>
      <c r="AL115" s="330"/>
      <c r="AM115" s="335"/>
      <c r="AN115" s="330"/>
      <c r="AO115" s="336"/>
      <c r="AP115" s="315"/>
      <c r="AQ115" s="313"/>
      <c r="AR115" s="313"/>
      <c r="AS115" s="313"/>
      <c r="AT115" s="313"/>
      <c r="AU115" s="313"/>
      <c r="AV115" s="313"/>
      <c r="AW115" s="313"/>
      <c r="AX115" s="313"/>
      <c r="AY115" s="313"/>
      <c r="AZ115" s="313"/>
      <c r="BA115" s="313"/>
      <c r="BB115" s="313"/>
      <c r="BC115" s="313"/>
      <c r="BD115" s="313"/>
      <c r="BE115" s="313"/>
      <c r="BF115" s="313"/>
      <c r="BG115" s="313"/>
      <c r="BH115" s="313"/>
      <c r="BI115" s="324"/>
      <c r="BJ115" s="314"/>
      <c r="BK115" s="315"/>
      <c r="BL115" s="313"/>
      <c r="BM115" s="313"/>
      <c r="BN115" s="313"/>
      <c r="BO115" s="313"/>
      <c r="BP115" s="313"/>
      <c r="BQ115" s="313"/>
      <c r="BR115" s="313"/>
      <c r="BS115" s="313"/>
      <c r="BT115" s="310"/>
      <c r="BU115" s="315"/>
      <c r="BV115" s="313"/>
      <c r="BW115" s="313"/>
      <c r="BX115" s="313"/>
      <c r="BY115" s="313"/>
      <c r="BZ115" s="313"/>
      <c r="CA115" s="313"/>
      <c r="CB115" s="313"/>
      <c r="CC115" s="313"/>
      <c r="CD115" s="310"/>
      <c r="CE115" s="316"/>
      <c r="CF115" s="315"/>
      <c r="CG115" s="313"/>
      <c r="CH115" s="313"/>
      <c r="CI115" s="313"/>
      <c r="CJ115" s="310"/>
      <c r="CK115" s="317"/>
      <c r="CL115" s="319"/>
      <c r="CM115" s="315"/>
      <c r="CN115" s="313"/>
      <c r="CO115" s="313"/>
      <c r="CP115" s="313"/>
      <c r="CQ115" s="313"/>
      <c r="CR115" s="313"/>
      <c r="CS115" s="313"/>
      <c r="CT115" s="313"/>
      <c r="CU115" s="313"/>
      <c r="CV115" s="310"/>
      <c r="CW115" s="314"/>
      <c r="CX115" s="314"/>
      <c r="CY115" s="315"/>
      <c r="CZ115" s="313"/>
      <c r="DA115" s="313"/>
      <c r="DB115" s="313"/>
      <c r="DC115" s="313"/>
      <c r="DD115" s="313"/>
      <c r="DE115" s="313"/>
      <c r="DF115" s="313"/>
      <c r="DG115" s="313"/>
      <c r="DH115" s="310"/>
      <c r="DI115" s="321"/>
      <c r="DJ115" s="321"/>
      <c r="DK115" s="322"/>
      <c r="DL115" s="322"/>
      <c r="DM115" s="322"/>
      <c r="DN115" s="322"/>
      <c r="DO115" s="322"/>
      <c r="DP115" s="322"/>
      <c r="DQ115" s="323"/>
      <c r="DR115" s="315"/>
      <c r="DS115" s="313"/>
      <c r="DT115" s="313"/>
      <c r="DU115" s="313"/>
      <c r="DV115" s="310"/>
      <c r="DW115" s="311"/>
      <c r="DX115" s="315"/>
      <c r="DY115" s="313"/>
      <c r="DZ115" s="313"/>
      <c r="EA115" s="313"/>
      <c r="EB115" s="310"/>
      <c r="EC115" s="311"/>
      <c r="ED115" s="312"/>
    </row>
    <row r="116" spans="2:134" ht="12.6" customHeight="1" x14ac:dyDescent="0.2">
      <c r="B116" s="366"/>
      <c r="C116" s="363"/>
      <c r="D116" s="363"/>
      <c r="E116" s="363"/>
      <c r="F116" s="357"/>
      <c r="G116" s="362"/>
      <c r="H116" s="309"/>
      <c r="I116" s="309"/>
      <c r="J116" s="300"/>
      <c r="K116" s="357"/>
      <c r="L116" s="348"/>
      <c r="M116" s="354"/>
      <c r="N116" s="348"/>
      <c r="O116" s="348"/>
      <c r="P116" s="348"/>
      <c r="Q116" s="349"/>
      <c r="R116" s="350"/>
      <c r="S116" s="348"/>
      <c r="T116" s="351"/>
      <c r="U116" s="349"/>
      <c r="V116" s="350"/>
      <c r="W116" s="348"/>
      <c r="X116" s="283" t="s">
        <v>157</v>
      </c>
      <c r="Y116" s="284" t="s">
        <v>152</v>
      </c>
      <c r="Z116" s="285">
        <f>VLOOKUP($X116,vstupy!$B$18:$F$31,MATCH($Y116,vstupy!$B$17:$F$17,0),0)</f>
        <v>0</v>
      </c>
      <c r="AA116" s="286" t="s">
        <v>158</v>
      </c>
      <c r="AB116" s="285">
        <f>VLOOKUP($AA116,vstupy!$B$34:$C$36,2,FALSE)</f>
        <v>0</v>
      </c>
      <c r="AC116" s="285">
        <f t="shared" si="1273"/>
        <v>0</v>
      </c>
      <c r="AD116" s="340"/>
      <c r="AE116" s="327"/>
      <c r="AF116" s="315"/>
      <c r="AG116" s="330"/>
      <c r="AH116" s="330"/>
      <c r="AI116" s="330"/>
      <c r="AJ116" s="330"/>
      <c r="AK116" s="330"/>
      <c r="AL116" s="330"/>
      <c r="AM116" s="333"/>
      <c r="AN116" s="330"/>
      <c r="AO116" s="336"/>
      <c r="AP116" s="315"/>
      <c r="AQ116" s="313"/>
      <c r="AR116" s="313"/>
      <c r="AS116" s="313"/>
      <c r="AT116" s="313"/>
      <c r="AU116" s="313"/>
      <c r="AV116" s="313"/>
      <c r="AW116" s="313"/>
      <c r="AX116" s="313"/>
      <c r="AY116" s="313"/>
      <c r="AZ116" s="313"/>
      <c r="BA116" s="313"/>
      <c r="BB116" s="313"/>
      <c r="BC116" s="313"/>
      <c r="BD116" s="313"/>
      <c r="BE116" s="313"/>
      <c r="BF116" s="313"/>
      <c r="BG116" s="313"/>
      <c r="BH116" s="313"/>
      <c r="BI116" s="324"/>
      <c r="BJ116" s="314"/>
      <c r="BK116" s="315"/>
      <c r="BL116" s="313"/>
      <c r="BM116" s="313"/>
      <c r="BN116" s="313"/>
      <c r="BO116" s="313"/>
      <c r="BP116" s="313"/>
      <c r="BQ116" s="313"/>
      <c r="BR116" s="313"/>
      <c r="BS116" s="313"/>
      <c r="BT116" s="310"/>
      <c r="BU116" s="315"/>
      <c r="BV116" s="313"/>
      <c r="BW116" s="313"/>
      <c r="BX116" s="313"/>
      <c r="BY116" s="313"/>
      <c r="BZ116" s="313"/>
      <c r="CA116" s="313"/>
      <c r="CB116" s="313"/>
      <c r="CC116" s="313"/>
      <c r="CD116" s="310"/>
      <c r="CE116" s="316"/>
      <c r="CF116" s="315"/>
      <c r="CG116" s="313"/>
      <c r="CH116" s="313"/>
      <c r="CI116" s="313"/>
      <c r="CJ116" s="310"/>
      <c r="CK116" s="317"/>
      <c r="CL116" s="320"/>
      <c r="CM116" s="315"/>
      <c r="CN116" s="313"/>
      <c r="CO116" s="313"/>
      <c r="CP116" s="313"/>
      <c r="CQ116" s="313"/>
      <c r="CR116" s="313"/>
      <c r="CS116" s="313"/>
      <c r="CT116" s="313"/>
      <c r="CU116" s="313"/>
      <c r="CV116" s="310"/>
      <c r="CW116" s="314"/>
      <c r="CX116" s="314"/>
      <c r="CY116" s="315"/>
      <c r="CZ116" s="313"/>
      <c r="DA116" s="313"/>
      <c r="DB116" s="313"/>
      <c r="DC116" s="313"/>
      <c r="DD116" s="313"/>
      <c r="DE116" s="313"/>
      <c r="DF116" s="313"/>
      <c r="DG116" s="313"/>
      <c r="DH116" s="310"/>
      <c r="DI116" s="321"/>
      <c r="DJ116" s="321"/>
      <c r="DK116" s="322"/>
      <c r="DL116" s="322"/>
      <c r="DM116" s="322"/>
      <c r="DN116" s="322"/>
      <c r="DO116" s="322"/>
      <c r="DP116" s="322"/>
      <c r="DQ116" s="323"/>
      <c r="DR116" s="315"/>
      <c r="DS116" s="313"/>
      <c r="DT116" s="313"/>
      <c r="DU116" s="313"/>
      <c r="DV116" s="310"/>
      <c r="DW116" s="311"/>
      <c r="DX116" s="315"/>
      <c r="DY116" s="313"/>
      <c r="DZ116" s="313"/>
      <c r="EA116" s="313"/>
      <c r="EB116" s="310"/>
      <c r="EC116" s="311"/>
      <c r="ED116" s="312"/>
    </row>
    <row r="117" spans="2:134" ht="12.6" customHeight="1" x14ac:dyDescent="0.2">
      <c r="B117" s="365">
        <f t="shared" ref="B117" si="2029">B114+1</f>
        <v>37</v>
      </c>
      <c r="C117" s="364" t="s">
        <v>359</v>
      </c>
      <c r="D117" s="364" t="s">
        <v>331</v>
      </c>
      <c r="E117" s="364" t="s">
        <v>353</v>
      </c>
      <c r="F117" s="358" t="s">
        <v>208</v>
      </c>
      <c r="G117" s="361">
        <v>46388</v>
      </c>
      <c r="H117" s="301" t="str">
        <f t="shared" ref="H117" si="2030">IF($F117="3e)  Skoršia transpozícia  - zavedenie transpozície pred termínom ktorý určuje smernica EÚ. "," ","")</f>
        <v/>
      </c>
      <c r="I117" s="301" t="str">
        <f t="shared" ref="I117" si="2031">IF($F117="3e)  Skoršia transpozícia  - zavedenie transpozície pred termínom ktorý určuje smernica EÚ. ",$H117,"NA")</f>
        <v>NA</v>
      </c>
      <c r="J117" s="304">
        <f>IF(I117&gt;12,1,I117/12)</f>
        <v>1</v>
      </c>
      <c r="K117" s="358" t="s">
        <v>476</v>
      </c>
      <c r="L117" s="344">
        <v>0</v>
      </c>
      <c r="M117" s="367">
        <f>IF(L117="N",0,L117)</f>
        <v>0</v>
      </c>
      <c r="N117" s="344" t="s">
        <v>213</v>
      </c>
      <c r="O117" s="344"/>
      <c r="P117" s="344">
        <v>30</v>
      </c>
      <c r="Q117" s="345" t="s">
        <v>185</v>
      </c>
      <c r="R117" s="346">
        <f>VLOOKUP(Q117,vstupy!$B$3:$C$15,2,FALSE)</f>
        <v>0.25</v>
      </c>
      <c r="S117" s="344"/>
      <c r="T117" s="347"/>
      <c r="U117" s="345" t="s">
        <v>36</v>
      </c>
      <c r="V117" s="346">
        <f>VLOOKUP(U117,vstupy!$B$3:$C$15,2,FALSE)</f>
        <v>0</v>
      </c>
      <c r="W117" s="344"/>
      <c r="X117" s="174" t="s">
        <v>157</v>
      </c>
      <c r="Y117" s="188" t="s">
        <v>152</v>
      </c>
      <c r="Z117" s="185">
        <f>VLOOKUP($X117,vstupy!$B$18:$F$31,MATCH($Y117,vstupy!$B$17:$F$17,0),0)</f>
        <v>0</v>
      </c>
      <c r="AA117" s="121" t="s">
        <v>158</v>
      </c>
      <c r="AB117" s="185">
        <f>VLOOKUP($AA117,vstupy!$B$34:$C$36,2,FALSE)</f>
        <v>0</v>
      </c>
      <c r="AC117" s="185">
        <f t="shared" si="1273"/>
        <v>0</v>
      </c>
      <c r="AD117" s="341" t="s">
        <v>36</v>
      </c>
      <c r="AE117" s="325">
        <f>VLOOKUP(AD117,vstupy!$B$3:$C$15,2,FALSE)</f>
        <v>0</v>
      </c>
      <c r="AF117" s="328" t="str">
        <f>IFERROR(IF(M117=0,"N",O117/L117*J117),0)</f>
        <v>N</v>
      </c>
      <c r="AG117" s="330">
        <f>O117*J117</f>
        <v>0</v>
      </c>
      <c r="AH117" s="332">
        <f t="shared" ref="AH117" si="2032">P117*R117*J117</f>
        <v>7.5</v>
      </c>
      <c r="AI117" s="333">
        <f t="shared" ref="AI117" si="2033">IFERROR(AH117*M117,0)</f>
        <v>0</v>
      </c>
      <c r="AJ117" s="332" t="str">
        <f t="shared" si="1395"/>
        <v>N</v>
      </c>
      <c r="AK117" s="330">
        <f t="shared" ref="AK117" si="2034">S117*J117</f>
        <v>0</v>
      </c>
      <c r="AL117" s="330">
        <f>T117*V117*J117</f>
        <v>0</v>
      </c>
      <c r="AM117" s="334">
        <f t="shared" ref="AM117" si="2035">IFERROR(AL117*M117,0)</f>
        <v>0</v>
      </c>
      <c r="AN117" s="333">
        <f t="shared" ref="AN117" si="2036">IF(W117&gt;0,IF(AE117&gt;0,($G$5/160)*(W117/60)*AE117*J117,0),IF(AE117&gt;0,($G$5/160)*((AC117+AC118+AC119)/60)*AE117*J117,0))</f>
        <v>0</v>
      </c>
      <c r="AO117" s="336">
        <f>IFERROR(AN117*M117,0)</f>
        <v>0</v>
      </c>
      <c r="AP117" s="315">
        <f t="shared" ref="AP117" si="2037">IF($N117="In (zvyšuje náklady)",AF117,0)</f>
        <v>0</v>
      </c>
      <c r="AQ117" s="313">
        <f t="shared" ref="AQ117" si="2038">IF($N117="In (zvyšuje náklady)",AG117,0)</f>
        <v>0</v>
      </c>
      <c r="AR117" s="313">
        <f t="shared" ref="AR117" si="2039">IF($N117="In (zvyšuje náklady)",AH117,0)</f>
        <v>0</v>
      </c>
      <c r="AS117" s="313">
        <f t="shared" ref="AS117" si="2040">IF($N117="In (zvyšuje náklady)",AI117,0)</f>
        <v>0</v>
      </c>
      <c r="AT117" s="313">
        <f t="shared" ref="AT117" si="2041">IF($N117="In (zvyšuje náklady)",AJ117,0)</f>
        <v>0</v>
      </c>
      <c r="AU117" s="313">
        <f t="shared" ref="AU117" si="2042">IF($N117="In (zvyšuje náklady)",AK117,0)</f>
        <v>0</v>
      </c>
      <c r="AV117" s="313">
        <f t="shared" ref="AV117" si="2043">IF($N117="In (zvyšuje náklady)",AL117,0)</f>
        <v>0</v>
      </c>
      <c r="AW117" s="313">
        <f t="shared" ref="AW117" si="2044">IF($N117="In (zvyšuje náklady)",AM117,0)</f>
        <v>0</v>
      </c>
      <c r="AX117" s="313">
        <f t="shared" ref="AX117" si="2045">IF($N117="In (zvyšuje náklady)",AN117,0)</f>
        <v>0</v>
      </c>
      <c r="AY117" s="313">
        <f t="shared" ref="AY117" si="2046">IF($N117="In (zvyšuje náklady)",AO117,0)</f>
        <v>0</v>
      </c>
      <c r="AZ117" s="313" t="str">
        <f t="shared" ref="AZ117" si="2047">IF($N117="Out (znižuje náklady)",AF117,"0")</f>
        <v>N</v>
      </c>
      <c r="BA117" s="313">
        <f t="shared" ref="BA117" si="2048">IF($N117="Out (znižuje náklady)",AG117,"0")</f>
        <v>0</v>
      </c>
      <c r="BB117" s="313">
        <f t="shared" ref="BB117" si="2049">IF($N117="Out (znižuje náklady)",AH117,"0")</f>
        <v>7.5</v>
      </c>
      <c r="BC117" s="313">
        <f t="shared" ref="BC117" si="2050">IF($N117="Out (znižuje náklady)",AI117,"0")</f>
        <v>0</v>
      </c>
      <c r="BD117" s="313" t="str">
        <f t="shared" ref="BD117" si="2051">IF($N117="Out (znižuje náklady)",AJ117,"0")</f>
        <v>N</v>
      </c>
      <c r="BE117" s="313">
        <f t="shared" ref="BE117" si="2052">IF($N117="Out (znižuje náklady)",AK117,"0")</f>
        <v>0</v>
      </c>
      <c r="BF117" s="313">
        <f t="shared" ref="BF117" si="2053">IF($N117="Out (znižuje náklady)",AL117,"0")</f>
        <v>0</v>
      </c>
      <c r="BG117" s="313">
        <f t="shared" ref="BG117" si="2054">IF($N117="Out (znižuje náklady)",AM117,"0")</f>
        <v>0</v>
      </c>
      <c r="BH117" s="313">
        <f t="shared" ref="BH117" si="2055">IF($N117="Out (znižuje náklady)",AN117,"0")</f>
        <v>0</v>
      </c>
      <c r="BI117" s="324">
        <f t="shared" ref="BI117" si="2056">IF($N117="Out (znižuje náklady)",AO117,"0")</f>
        <v>0</v>
      </c>
      <c r="BJ117" s="314">
        <f>IF(F117=vstupy!$B$47,0,1)</f>
        <v>1</v>
      </c>
      <c r="BK117" s="315">
        <f t="shared" ref="BK117" si="2057">$BJ117*AP117</f>
        <v>0</v>
      </c>
      <c r="BL117" s="313">
        <f t="shared" ref="BL117" si="2058">$BJ117*AQ117</f>
        <v>0</v>
      </c>
      <c r="BM117" s="313">
        <f t="shared" ref="BM117" si="2059">$BJ117*AR117</f>
        <v>0</v>
      </c>
      <c r="BN117" s="313">
        <f t="shared" ref="BN117" si="2060">$BJ117*AS117</f>
        <v>0</v>
      </c>
      <c r="BO117" s="313">
        <f t="shared" ref="BO117" si="2061">$BJ117*AT117</f>
        <v>0</v>
      </c>
      <c r="BP117" s="313">
        <f t="shared" ref="BP117" si="2062">$BJ117*AU117</f>
        <v>0</v>
      </c>
      <c r="BQ117" s="313">
        <f t="shared" ref="BQ117" si="2063">$BJ117*AV117</f>
        <v>0</v>
      </c>
      <c r="BR117" s="313">
        <f t="shared" ref="BR117" si="2064">$BJ117*AW117</f>
        <v>0</v>
      </c>
      <c r="BS117" s="313">
        <f t="shared" ref="BS117" si="2065">$BJ117*AX117</f>
        <v>0</v>
      </c>
      <c r="BT117" s="310">
        <f t="shared" ref="BT117" si="2066">$BJ117*AY117</f>
        <v>0</v>
      </c>
      <c r="BU117" s="315" t="e">
        <f t="shared" ref="BU117" si="2067">$BJ117*AZ117</f>
        <v>#VALUE!</v>
      </c>
      <c r="BV117" s="313">
        <f t="shared" ref="BV117" si="2068">$BJ117*BA117</f>
        <v>0</v>
      </c>
      <c r="BW117" s="313">
        <f t="shared" ref="BW117" si="2069">$BJ117*BB117</f>
        <v>7.5</v>
      </c>
      <c r="BX117" s="313">
        <f t="shared" ref="BX117" si="2070">$BJ117*BC117</f>
        <v>0</v>
      </c>
      <c r="BY117" s="313" t="e">
        <f t="shared" ref="BY117" si="2071">$BJ117*BD117</f>
        <v>#VALUE!</v>
      </c>
      <c r="BZ117" s="313">
        <f t="shared" ref="BZ117" si="2072">$BJ117*BE117</f>
        <v>0</v>
      </c>
      <c r="CA117" s="313">
        <f t="shared" ref="CA117" si="2073">$BJ117*BF117</f>
        <v>0</v>
      </c>
      <c r="CB117" s="313">
        <f t="shared" ref="CB117" si="2074">$BJ117*BG117</f>
        <v>0</v>
      </c>
      <c r="CC117" s="313">
        <f t="shared" ref="CC117" si="2075">$BJ117*BH117</f>
        <v>0</v>
      </c>
      <c r="CD117" s="310">
        <f t="shared" ref="CD117" si="2076">$BJ117*BI117</f>
        <v>0</v>
      </c>
      <c r="CE117" s="316">
        <f>IF(N117="Nemení sa",1,0)</f>
        <v>0</v>
      </c>
      <c r="CF117" s="315">
        <f>AG117*$CE117</f>
        <v>0</v>
      </c>
      <c r="CG117" s="313">
        <f>AI117*$CE117</f>
        <v>0</v>
      </c>
      <c r="CH117" s="313">
        <f>AK117*$CE117</f>
        <v>0</v>
      </c>
      <c r="CI117" s="313">
        <f>AM117*$CE117</f>
        <v>0</v>
      </c>
      <c r="CJ117" s="310">
        <f>AO117*$CE117</f>
        <v>0</v>
      </c>
      <c r="CK117" s="317">
        <f t="shared" ref="CK117" si="2077">SUM(CF117:CJ119)</f>
        <v>0</v>
      </c>
      <c r="CL117" s="318">
        <f>IF(F117=vstupy!B$42,"1",0)</f>
        <v>0</v>
      </c>
      <c r="CM117" s="315">
        <f t="shared" ref="CM117:CV117" si="2078">IF($CL117="1",AP117,0)</f>
        <v>0</v>
      </c>
      <c r="CN117" s="313">
        <f t="shared" si="2078"/>
        <v>0</v>
      </c>
      <c r="CO117" s="313">
        <f t="shared" si="2078"/>
        <v>0</v>
      </c>
      <c r="CP117" s="313">
        <f t="shared" si="2078"/>
        <v>0</v>
      </c>
      <c r="CQ117" s="313">
        <f t="shared" si="2078"/>
        <v>0</v>
      </c>
      <c r="CR117" s="313">
        <f t="shared" si="2078"/>
        <v>0</v>
      </c>
      <c r="CS117" s="313">
        <f t="shared" si="2078"/>
        <v>0</v>
      </c>
      <c r="CT117" s="313">
        <f t="shared" si="2078"/>
        <v>0</v>
      </c>
      <c r="CU117" s="313">
        <f t="shared" si="2078"/>
        <v>0</v>
      </c>
      <c r="CV117" s="310">
        <f t="shared" si="2078"/>
        <v>0</v>
      </c>
      <c r="CW117" s="314">
        <f>CP117+CT117+CV117</f>
        <v>0</v>
      </c>
      <c r="CX117" s="314">
        <f t="shared" ref="CX117" si="2079">CN117+CR117</f>
        <v>0</v>
      </c>
      <c r="CY117" s="315">
        <f t="shared" ref="CY117:DH117" si="2080">IF($CL117="1",AZ117,0)</f>
        <v>0</v>
      </c>
      <c r="CZ117" s="313">
        <f t="shared" si="2080"/>
        <v>0</v>
      </c>
      <c r="DA117" s="313">
        <f t="shared" si="2080"/>
        <v>0</v>
      </c>
      <c r="DB117" s="313">
        <f t="shared" si="2080"/>
        <v>0</v>
      </c>
      <c r="DC117" s="313">
        <f t="shared" si="2080"/>
        <v>0</v>
      </c>
      <c r="DD117" s="313">
        <f t="shared" si="2080"/>
        <v>0</v>
      </c>
      <c r="DE117" s="313">
        <f t="shared" si="2080"/>
        <v>0</v>
      </c>
      <c r="DF117" s="313">
        <f t="shared" si="2080"/>
        <v>0</v>
      </c>
      <c r="DG117" s="313">
        <f t="shared" si="2080"/>
        <v>0</v>
      </c>
      <c r="DH117" s="310">
        <f t="shared" si="2080"/>
        <v>0</v>
      </c>
      <c r="DI117" s="321">
        <f>DB117+DF117+DH117</f>
        <v>0</v>
      </c>
      <c r="DJ117" s="321">
        <f t="shared" ref="DJ117" si="2081">CZ117+DD117</f>
        <v>0</v>
      </c>
      <c r="DK117" s="322">
        <f>IF(CE117=0,1,0)</f>
        <v>1</v>
      </c>
      <c r="DL117" s="322">
        <f>IFERROR(IF($AF117="N",AH117+AJ117+AL117+AN117,AF117+AH117+AJ117+AL117+AN117),0)*$DK117</f>
        <v>0</v>
      </c>
      <c r="DM117" s="322">
        <f>(AG117+AI117+AK117+AM117+AO117)*$DK117</f>
        <v>0</v>
      </c>
      <c r="DN117" s="322">
        <f>AS117+AW117+AY117-CW117</f>
        <v>0</v>
      </c>
      <c r="DO117" s="322">
        <f>BC117+BG117+BI117-DI117</f>
        <v>0</v>
      </c>
      <c r="DP117" s="322">
        <f>DN117+DO117</f>
        <v>0</v>
      </c>
      <c r="DQ117" s="323" t="str">
        <f>IF(OR(F117=vstupy!B$40,F117=vstupy!B$41,F117=vstupy!B$42,),"0","1")</f>
        <v>0</v>
      </c>
      <c r="DR117" s="315">
        <f>IF($DQ117="1",AQ117,"0")+CF117</f>
        <v>0</v>
      </c>
      <c r="DS117" s="313">
        <f>IF($DQ117="1",AS117,"0")+CG117</f>
        <v>0</v>
      </c>
      <c r="DT117" s="313">
        <f>IF($DQ117="1",AU117,"0")+CH117</f>
        <v>0</v>
      </c>
      <c r="DU117" s="313">
        <f>IF($DQ117="1",AW117,"0")+CI117</f>
        <v>0</v>
      </c>
      <c r="DV117" s="310">
        <f>IF($DQ117="1",AY117,"0")+CJ117</f>
        <v>0</v>
      </c>
      <c r="DW117" s="311">
        <f t="shared" ref="DW117" si="2082">SUM(DR117:DV119)</f>
        <v>0</v>
      </c>
      <c r="DX117" s="315" t="str">
        <f t="shared" ref="DX117" si="2083">IF($DQ117="1",BA117,"0")</f>
        <v>0</v>
      </c>
      <c r="DY117" s="313" t="str">
        <f t="shared" ref="DY117" si="2084">IF($DQ117="1",BC117,"0")</f>
        <v>0</v>
      </c>
      <c r="DZ117" s="313" t="str">
        <f t="shared" ref="DZ117" si="2085">IF($DQ117="1",BE117,"0")</f>
        <v>0</v>
      </c>
      <c r="EA117" s="313" t="str">
        <f>IF($DQ117="1",BG117,"0")</f>
        <v>0</v>
      </c>
      <c r="EB117" s="310" t="str">
        <f>IF($DQ117="1",BI117,"0")</f>
        <v>0</v>
      </c>
      <c r="EC117" s="311">
        <f t="shared" ref="EC117" si="2086">SUM(DX117:EB119)</f>
        <v>0</v>
      </c>
      <c r="ED117" s="312">
        <f>EC117+DW117</f>
        <v>0</v>
      </c>
    </row>
    <row r="118" spans="2:134" ht="12.6" customHeight="1" x14ac:dyDescent="0.2">
      <c r="B118" s="365"/>
      <c r="C118" s="364"/>
      <c r="D118" s="364"/>
      <c r="E118" s="364"/>
      <c r="F118" s="359"/>
      <c r="G118" s="361"/>
      <c r="H118" s="302"/>
      <c r="I118" s="302"/>
      <c r="J118" s="305"/>
      <c r="K118" s="359"/>
      <c r="L118" s="344"/>
      <c r="M118" s="367"/>
      <c r="N118" s="344"/>
      <c r="O118" s="344"/>
      <c r="P118" s="344"/>
      <c r="Q118" s="345"/>
      <c r="R118" s="346"/>
      <c r="S118" s="344"/>
      <c r="T118" s="347"/>
      <c r="U118" s="345"/>
      <c r="V118" s="346"/>
      <c r="W118" s="344"/>
      <c r="X118" s="174" t="s">
        <v>157</v>
      </c>
      <c r="Y118" s="188" t="s">
        <v>152</v>
      </c>
      <c r="Z118" s="185">
        <f>VLOOKUP($X118,vstupy!$B$18:$F$31,MATCH($Y118,vstupy!$B$17:$F$17,0),0)</f>
        <v>0</v>
      </c>
      <c r="AA118" s="121" t="s">
        <v>158</v>
      </c>
      <c r="AB118" s="185">
        <f>VLOOKUP($AA118,vstupy!$B$34:$C$36,2,FALSE)</f>
        <v>0</v>
      </c>
      <c r="AC118" s="185">
        <f t="shared" si="1273"/>
        <v>0</v>
      </c>
      <c r="AD118" s="342"/>
      <c r="AE118" s="326"/>
      <c r="AF118" s="315"/>
      <c r="AG118" s="330"/>
      <c r="AH118" s="330"/>
      <c r="AI118" s="330"/>
      <c r="AJ118" s="330"/>
      <c r="AK118" s="330"/>
      <c r="AL118" s="330"/>
      <c r="AM118" s="335"/>
      <c r="AN118" s="330"/>
      <c r="AO118" s="336"/>
      <c r="AP118" s="315"/>
      <c r="AQ118" s="313"/>
      <c r="AR118" s="313"/>
      <c r="AS118" s="313"/>
      <c r="AT118" s="313"/>
      <c r="AU118" s="313"/>
      <c r="AV118" s="313"/>
      <c r="AW118" s="313"/>
      <c r="AX118" s="313"/>
      <c r="AY118" s="313"/>
      <c r="AZ118" s="313"/>
      <c r="BA118" s="313"/>
      <c r="BB118" s="313"/>
      <c r="BC118" s="313"/>
      <c r="BD118" s="313"/>
      <c r="BE118" s="313"/>
      <c r="BF118" s="313"/>
      <c r="BG118" s="313"/>
      <c r="BH118" s="313"/>
      <c r="BI118" s="324"/>
      <c r="BJ118" s="314"/>
      <c r="BK118" s="315"/>
      <c r="BL118" s="313"/>
      <c r="BM118" s="313"/>
      <c r="BN118" s="313"/>
      <c r="BO118" s="313"/>
      <c r="BP118" s="313"/>
      <c r="BQ118" s="313"/>
      <c r="BR118" s="313"/>
      <c r="BS118" s="313"/>
      <c r="BT118" s="310"/>
      <c r="BU118" s="315"/>
      <c r="BV118" s="313"/>
      <c r="BW118" s="313"/>
      <c r="BX118" s="313"/>
      <c r="BY118" s="313"/>
      <c r="BZ118" s="313"/>
      <c r="CA118" s="313"/>
      <c r="CB118" s="313"/>
      <c r="CC118" s="313"/>
      <c r="CD118" s="310"/>
      <c r="CE118" s="316"/>
      <c r="CF118" s="315"/>
      <c r="CG118" s="313"/>
      <c r="CH118" s="313"/>
      <c r="CI118" s="313"/>
      <c r="CJ118" s="310"/>
      <c r="CK118" s="317"/>
      <c r="CL118" s="319"/>
      <c r="CM118" s="315"/>
      <c r="CN118" s="313"/>
      <c r="CO118" s="313"/>
      <c r="CP118" s="313"/>
      <c r="CQ118" s="313"/>
      <c r="CR118" s="313"/>
      <c r="CS118" s="313"/>
      <c r="CT118" s="313"/>
      <c r="CU118" s="313"/>
      <c r="CV118" s="310"/>
      <c r="CW118" s="314"/>
      <c r="CX118" s="314"/>
      <c r="CY118" s="315"/>
      <c r="CZ118" s="313"/>
      <c r="DA118" s="313"/>
      <c r="DB118" s="313"/>
      <c r="DC118" s="313"/>
      <c r="DD118" s="313"/>
      <c r="DE118" s="313"/>
      <c r="DF118" s="313"/>
      <c r="DG118" s="313"/>
      <c r="DH118" s="310"/>
      <c r="DI118" s="321"/>
      <c r="DJ118" s="321"/>
      <c r="DK118" s="322"/>
      <c r="DL118" s="322"/>
      <c r="DM118" s="322"/>
      <c r="DN118" s="322"/>
      <c r="DO118" s="322"/>
      <c r="DP118" s="322"/>
      <c r="DQ118" s="323"/>
      <c r="DR118" s="315"/>
      <c r="DS118" s="313"/>
      <c r="DT118" s="313"/>
      <c r="DU118" s="313"/>
      <c r="DV118" s="310"/>
      <c r="DW118" s="311"/>
      <c r="DX118" s="315"/>
      <c r="DY118" s="313"/>
      <c r="DZ118" s="313"/>
      <c r="EA118" s="313"/>
      <c r="EB118" s="310"/>
      <c r="EC118" s="311"/>
      <c r="ED118" s="312"/>
    </row>
    <row r="119" spans="2:134" ht="12.6" customHeight="1" x14ac:dyDescent="0.2">
      <c r="B119" s="365"/>
      <c r="C119" s="364"/>
      <c r="D119" s="364"/>
      <c r="E119" s="364"/>
      <c r="F119" s="360"/>
      <c r="G119" s="361"/>
      <c r="H119" s="303"/>
      <c r="I119" s="303"/>
      <c r="J119" s="306"/>
      <c r="K119" s="360"/>
      <c r="L119" s="344"/>
      <c r="M119" s="367"/>
      <c r="N119" s="344"/>
      <c r="O119" s="344"/>
      <c r="P119" s="344"/>
      <c r="Q119" s="345"/>
      <c r="R119" s="346"/>
      <c r="S119" s="344"/>
      <c r="T119" s="347"/>
      <c r="U119" s="345"/>
      <c r="V119" s="346"/>
      <c r="W119" s="344"/>
      <c r="X119" s="174" t="s">
        <v>157</v>
      </c>
      <c r="Y119" s="188" t="s">
        <v>152</v>
      </c>
      <c r="Z119" s="185">
        <f>VLOOKUP($X119,vstupy!$B$18:$F$31,MATCH($Y119,vstupy!$B$17:$F$17,0),0)</f>
        <v>0</v>
      </c>
      <c r="AA119" s="121" t="s">
        <v>158</v>
      </c>
      <c r="AB119" s="185">
        <f>VLOOKUP($AA119,vstupy!$B$34:$C$36,2,FALSE)</f>
        <v>0</v>
      </c>
      <c r="AC119" s="185">
        <f t="shared" si="1273"/>
        <v>0</v>
      </c>
      <c r="AD119" s="343"/>
      <c r="AE119" s="327"/>
      <c r="AF119" s="315"/>
      <c r="AG119" s="330"/>
      <c r="AH119" s="330"/>
      <c r="AI119" s="330"/>
      <c r="AJ119" s="330"/>
      <c r="AK119" s="330"/>
      <c r="AL119" s="330"/>
      <c r="AM119" s="333"/>
      <c r="AN119" s="330"/>
      <c r="AO119" s="336"/>
      <c r="AP119" s="315"/>
      <c r="AQ119" s="313"/>
      <c r="AR119" s="313"/>
      <c r="AS119" s="313"/>
      <c r="AT119" s="313"/>
      <c r="AU119" s="313"/>
      <c r="AV119" s="313"/>
      <c r="AW119" s="313"/>
      <c r="AX119" s="313"/>
      <c r="AY119" s="313"/>
      <c r="AZ119" s="313"/>
      <c r="BA119" s="313"/>
      <c r="BB119" s="313"/>
      <c r="BC119" s="313"/>
      <c r="BD119" s="313"/>
      <c r="BE119" s="313"/>
      <c r="BF119" s="313"/>
      <c r="BG119" s="313"/>
      <c r="BH119" s="313"/>
      <c r="BI119" s="324"/>
      <c r="BJ119" s="314"/>
      <c r="BK119" s="315"/>
      <c r="BL119" s="313"/>
      <c r="BM119" s="313"/>
      <c r="BN119" s="313"/>
      <c r="BO119" s="313"/>
      <c r="BP119" s="313"/>
      <c r="BQ119" s="313"/>
      <c r="BR119" s="313"/>
      <c r="BS119" s="313"/>
      <c r="BT119" s="310"/>
      <c r="BU119" s="315"/>
      <c r="BV119" s="313"/>
      <c r="BW119" s="313"/>
      <c r="BX119" s="313"/>
      <c r="BY119" s="313"/>
      <c r="BZ119" s="313"/>
      <c r="CA119" s="313"/>
      <c r="CB119" s="313"/>
      <c r="CC119" s="313"/>
      <c r="CD119" s="310"/>
      <c r="CE119" s="316"/>
      <c r="CF119" s="315"/>
      <c r="CG119" s="313"/>
      <c r="CH119" s="313"/>
      <c r="CI119" s="313"/>
      <c r="CJ119" s="310"/>
      <c r="CK119" s="317"/>
      <c r="CL119" s="320"/>
      <c r="CM119" s="315"/>
      <c r="CN119" s="313"/>
      <c r="CO119" s="313"/>
      <c r="CP119" s="313"/>
      <c r="CQ119" s="313"/>
      <c r="CR119" s="313"/>
      <c r="CS119" s="313"/>
      <c r="CT119" s="313"/>
      <c r="CU119" s="313"/>
      <c r="CV119" s="310"/>
      <c r="CW119" s="314"/>
      <c r="CX119" s="314"/>
      <c r="CY119" s="315"/>
      <c r="CZ119" s="313"/>
      <c r="DA119" s="313"/>
      <c r="DB119" s="313"/>
      <c r="DC119" s="313"/>
      <c r="DD119" s="313"/>
      <c r="DE119" s="313"/>
      <c r="DF119" s="313"/>
      <c r="DG119" s="313"/>
      <c r="DH119" s="310"/>
      <c r="DI119" s="321"/>
      <c r="DJ119" s="321"/>
      <c r="DK119" s="322"/>
      <c r="DL119" s="322"/>
      <c r="DM119" s="322"/>
      <c r="DN119" s="322"/>
      <c r="DO119" s="322"/>
      <c r="DP119" s="322"/>
      <c r="DQ119" s="323"/>
      <c r="DR119" s="315"/>
      <c r="DS119" s="313"/>
      <c r="DT119" s="313"/>
      <c r="DU119" s="313"/>
      <c r="DV119" s="310"/>
      <c r="DW119" s="311"/>
      <c r="DX119" s="315"/>
      <c r="DY119" s="313"/>
      <c r="DZ119" s="313"/>
      <c r="EA119" s="313"/>
      <c r="EB119" s="310"/>
      <c r="EC119" s="311"/>
      <c r="ED119" s="312"/>
    </row>
    <row r="120" spans="2:134" ht="12.6" customHeight="1" x14ac:dyDescent="0.2">
      <c r="B120" s="366">
        <f t="shared" ref="B120" si="2087">B117+1</f>
        <v>38</v>
      </c>
      <c r="C120" s="363" t="s">
        <v>361</v>
      </c>
      <c r="D120" s="363" t="s">
        <v>331</v>
      </c>
      <c r="E120" s="363" t="s">
        <v>362</v>
      </c>
      <c r="F120" s="355" t="s">
        <v>208</v>
      </c>
      <c r="G120" s="362">
        <v>46388</v>
      </c>
      <c r="H120" s="307" t="str">
        <f t="shared" ref="H120" si="2088">IF($F120="3e)  Skoršia transpozícia  - zavedenie transpozície pred termínom ktorý určuje smernica EÚ. "," ","")</f>
        <v/>
      </c>
      <c r="I120" s="307" t="str">
        <f t="shared" ref="I120" si="2089">IF($F120="3e)  Skoršia transpozícia  - zavedenie transpozície pred termínom ktorý určuje smernica EÚ. ",$H120,"NA")</f>
        <v>NA</v>
      </c>
      <c r="J120" s="298">
        <f>IF(I120&gt;12,1,I120/12)</f>
        <v>1</v>
      </c>
      <c r="K120" s="355" t="s">
        <v>475</v>
      </c>
      <c r="L120" s="348">
        <v>8</v>
      </c>
      <c r="M120" s="354">
        <f>IF(L120="N",0,L120)</f>
        <v>8</v>
      </c>
      <c r="N120" s="348" t="s">
        <v>213</v>
      </c>
      <c r="O120" s="348"/>
      <c r="P120" s="348">
        <v>250</v>
      </c>
      <c r="Q120" s="349" t="s">
        <v>185</v>
      </c>
      <c r="R120" s="350">
        <f>VLOOKUP(Q120,vstupy!$B$3:$C$15,2,FALSE)</f>
        <v>0.25</v>
      </c>
      <c r="S120" s="348"/>
      <c r="T120" s="351"/>
      <c r="U120" s="349" t="s">
        <v>36</v>
      </c>
      <c r="V120" s="350">
        <f>VLOOKUP(U120,vstupy!$B$3:$C$15,2,FALSE)</f>
        <v>0</v>
      </c>
      <c r="W120" s="348"/>
      <c r="X120" s="283" t="s">
        <v>157</v>
      </c>
      <c r="Y120" s="284" t="s">
        <v>152</v>
      </c>
      <c r="Z120" s="285">
        <f>VLOOKUP($X120,vstupy!$B$18:$F$31,MATCH($Y120,vstupy!$B$17:$F$17,0),0)</f>
        <v>0</v>
      </c>
      <c r="AA120" s="286" t="s">
        <v>158</v>
      </c>
      <c r="AB120" s="285">
        <f>VLOOKUP($AA120,vstupy!$B$34:$C$36,2,FALSE)</f>
        <v>0</v>
      </c>
      <c r="AC120" s="285">
        <f t="shared" si="1273"/>
        <v>0</v>
      </c>
      <c r="AD120" s="338" t="s">
        <v>36</v>
      </c>
      <c r="AE120" s="325">
        <f>VLOOKUP(AD120,vstupy!$B$3:$C$15,2,FALSE)</f>
        <v>0</v>
      </c>
      <c r="AF120" s="328">
        <f>IFERROR(IF(M120=0,"N",O120/L120*J120),0)</f>
        <v>0</v>
      </c>
      <c r="AG120" s="330">
        <f>O120*J120</f>
        <v>0</v>
      </c>
      <c r="AH120" s="332">
        <f t="shared" ref="AH120" si="2090">P120*R120*J120</f>
        <v>62.5</v>
      </c>
      <c r="AI120" s="333">
        <f t="shared" ref="AI120" si="2091">IFERROR(AH120*M120,0)</f>
        <v>500</v>
      </c>
      <c r="AJ120" s="332">
        <f t="shared" si="1395"/>
        <v>0</v>
      </c>
      <c r="AK120" s="330">
        <f t="shared" ref="AK120" si="2092">S120*J120</f>
        <v>0</v>
      </c>
      <c r="AL120" s="330">
        <f>T120*V120*J120</f>
        <v>0</v>
      </c>
      <c r="AM120" s="334">
        <f t="shared" ref="AM120" si="2093">IFERROR(AL120*M120,0)</f>
        <v>0</v>
      </c>
      <c r="AN120" s="333">
        <f t="shared" ref="AN120" si="2094">IF(W120&gt;0,IF(AE120&gt;0,($G$5/160)*(W120/60)*AE120*J120,0),IF(AE120&gt;0,($G$5/160)*((AC120+AC121+AC122)/60)*AE120*J120,0))</f>
        <v>0</v>
      </c>
      <c r="AO120" s="336">
        <f>IFERROR(AN120*M120,0)</f>
        <v>0</v>
      </c>
      <c r="AP120" s="315">
        <f t="shared" ref="AP120" si="2095">IF($N120="In (zvyšuje náklady)",AF120,0)</f>
        <v>0</v>
      </c>
      <c r="AQ120" s="313">
        <f t="shared" ref="AQ120" si="2096">IF($N120="In (zvyšuje náklady)",AG120,0)</f>
        <v>0</v>
      </c>
      <c r="AR120" s="313">
        <f t="shared" ref="AR120" si="2097">IF($N120="In (zvyšuje náklady)",AH120,0)</f>
        <v>0</v>
      </c>
      <c r="AS120" s="313">
        <f t="shared" ref="AS120" si="2098">IF($N120="In (zvyšuje náklady)",AI120,0)</f>
        <v>0</v>
      </c>
      <c r="AT120" s="313">
        <f t="shared" ref="AT120" si="2099">IF($N120="In (zvyšuje náklady)",AJ120,0)</f>
        <v>0</v>
      </c>
      <c r="AU120" s="313">
        <f t="shared" ref="AU120" si="2100">IF($N120="In (zvyšuje náklady)",AK120,0)</f>
        <v>0</v>
      </c>
      <c r="AV120" s="313">
        <f t="shared" ref="AV120" si="2101">IF($N120="In (zvyšuje náklady)",AL120,0)</f>
        <v>0</v>
      </c>
      <c r="AW120" s="313">
        <f t="shared" ref="AW120" si="2102">IF($N120="In (zvyšuje náklady)",AM120,0)</f>
        <v>0</v>
      </c>
      <c r="AX120" s="313">
        <f t="shared" ref="AX120" si="2103">IF($N120="In (zvyšuje náklady)",AN120,0)</f>
        <v>0</v>
      </c>
      <c r="AY120" s="313">
        <f t="shared" ref="AY120" si="2104">IF($N120="In (zvyšuje náklady)",AO120,0)</f>
        <v>0</v>
      </c>
      <c r="AZ120" s="313">
        <f t="shared" ref="AZ120" si="2105">IF($N120="Out (znižuje náklady)",AF120,"0")</f>
        <v>0</v>
      </c>
      <c r="BA120" s="313">
        <f t="shared" ref="BA120" si="2106">IF($N120="Out (znižuje náklady)",AG120,"0")</f>
        <v>0</v>
      </c>
      <c r="BB120" s="313">
        <f t="shared" ref="BB120" si="2107">IF($N120="Out (znižuje náklady)",AH120,"0")</f>
        <v>62.5</v>
      </c>
      <c r="BC120" s="313">
        <f t="shared" ref="BC120" si="2108">IF($N120="Out (znižuje náklady)",AI120,"0")</f>
        <v>500</v>
      </c>
      <c r="BD120" s="313">
        <f t="shared" ref="BD120" si="2109">IF($N120="Out (znižuje náklady)",AJ120,"0")</f>
        <v>0</v>
      </c>
      <c r="BE120" s="313">
        <f t="shared" ref="BE120" si="2110">IF($N120="Out (znižuje náklady)",AK120,"0")</f>
        <v>0</v>
      </c>
      <c r="BF120" s="313">
        <f t="shared" ref="BF120" si="2111">IF($N120="Out (znižuje náklady)",AL120,"0")</f>
        <v>0</v>
      </c>
      <c r="BG120" s="313">
        <f t="shared" ref="BG120" si="2112">IF($N120="Out (znižuje náklady)",AM120,"0")</f>
        <v>0</v>
      </c>
      <c r="BH120" s="313">
        <f t="shared" ref="BH120" si="2113">IF($N120="Out (znižuje náklady)",AN120,"0")</f>
        <v>0</v>
      </c>
      <c r="BI120" s="324">
        <f t="shared" ref="BI120" si="2114">IF($N120="Out (znižuje náklady)",AO120,"0")</f>
        <v>0</v>
      </c>
      <c r="BJ120" s="314">
        <f>IF(F120=vstupy!$B$47,0,1)</f>
        <v>1</v>
      </c>
      <c r="BK120" s="315">
        <f t="shared" ref="BK120" si="2115">$BJ120*AP120</f>
        <v>0</v>
      </c>
      <c r="BL120" s="313">
        <f t="shared" ref="BL120" si="2116">$BJ120*AQ120</f>
        <v>0</v>
      </c>
      <c r="BM120" s="313">
        <f t="shared" ref="BM120" si="2117">$BJ120*AR120</f>
        <v>0</v>
      </c>
      <c r="BN120" s="313">
        <f t="shared" ref="BN120" si="2118">$BJ120*AS120</f>
        <v>0</v>
      </c>
      <c r="BO120" s="313">
        <f t="shared" ref="BO120" si="2119">$BJ120*AT120</f>
        <v>0</v>
      </c>
      <c r="BP120" s="313">
        <f t="shared" ref="BP120" si="2120">$BJ120*AU120</f>
        <v>0</v>
      </c>
      <c r="BQ120" s="313">
        <f t="shared" ref="BQ120" si="2121">$BJ120*AV120</f>
        <v>0</v>
      </c>
      <c r="BR120" s="313">
        <f t="shared" ref="BR120" si="2122">$BJ120*AW120</f>
        <v>0</v>
      </c>
      <c r="BS120" s="313">
        <f t="shared" ref="BS120" si="2123">$BJ120*AX120</f>
        <v>0</v>
      </c>
      <c r="BT120" s="310">
        <f t="shared" ref="BT120" si="2124">$BJ120*AY120</f>
        <v>0</v>
      </c>
      <c r="BU120" s="315">
        <f t="shared" ref="BU120" si="2125">$BJ120*AZ120</f>
        <v>0</v>
      </c>
      <c r="BV120" s="313">
        <f t="shared" ref="BV120" si="2126">$BJ120*BA120</f>
        <v>0</v>
      </c>
      <c r="BW120" s="313">
        <f t="shared" ref="BW120" si="2127">$BJ120*BB120</f>
        <v>62.5</v>
      </c>
      <c r="BX120" s="313">
        <f t="shared" ref="BX120" si="2128">$BJ120*BC120</f>
        <v>500</v>
      </c>
      <c r="BY120" s="313">
        <f t="shared" ref="BY120" si="2129">$BJ120*BD120</f>
        <v>0</v>
      </c>
      <c r="BZ120" s="313">
        <f t="shared" ref="BZ120" si="2130">$BJ120*BE120</f>
        <v>0</v>
      </c>
      <c r="CA120" s="313">
        <f t="shared" ref="CA120" si="2131">$BJ120*BF120</f>
        <v>0</v>
      </c>
      <c r="CB120" s="313">
        <f t="shared" ref="CB120" si="2132">$BJ120*BG120</f>
        <v>0</v>
      </c>
      <c r="CC120" s="313">
        <f t="shared" ref="CC120" si="2133">$BJ120*BH120</f>
        <v>0</v>
      </c>
      <c r="CD120" s="310">
        <f t="shared" ref="CD120" si="2134">$BJ120*BI120</f>
        <v>0</v>
      </c>
      <c r="CE120" s="316">
        <f>IF(N120="Nemení sa",1,0)</f>
        <v>0</v>
      </c>
      <c r="CF120" s="315">
        <f>AG120*$CE120</f>
        <v>0</v>
      </c>
      <c r="CG120" s="313">
        <f>AI120*$CE120</f>
        <v>0</v>
      </c>
      <c r="CH120" s="313">
        <f>AK120*$CE120</f>
        <v>0</v>
      </c>
      <c r="CI120" s="313">
        <f>AM120*$CE120</f>
        <v>0</v>
      </c>
      <c r="CJ120" s="310">
        <f>AO120*$CE120</f>
        <v>0</v>
      </c>
      <c r="CK120" s="317">
        <f t="shared" ref="CK120" si="2135">SUM(CF120:CJ122)</f>
        <v>0</v>
      </c>
      <c r="CL120" s="318">
        <f>IF(F120=vstupy!B$42,"1",0)</f>
        <v>0</v>
      </c>
      <c r="CM120" s="315">
        <f t="shared" ref="CM120:CV120" si="2136">IF($CL120="1",AP120,0)</f>
        <v>0</v>
      </c>
      <c r="CN120" s="313">
        <f t="shared" si="2136"/>
        <v>0</v>
      </c>
      <c r="CO120" s="313">
        <f t="shared" si="2136"/>
        <v>0</v>
      </c>
      <c r="CP120" s="313">
        <f t="shared" si="2136"/>
        <v>0</v>
      </c>
      <c r="CQ120" s="313">
        <f t="shared" si="2136"/>
        <v>0</v>
      </c>
      <c r="CR120" s="313">
        <f t="shared" si="2136"/>
        <v>0</v>
      </c>
      <c r="CS120" s="313">
        <f t="shared" si="2136"/>
        <v>0</v>
      </c>
      <c r="CT120" s="313">
        <f t="shared" si="2136"/>
        <v>0</v>
      </c>
      <c r="CU120" s="313">
        <f t="shared" si="2136"/>
        <v>0</v>
      </c>
      <c r="CV120" s="310">
        <f t="shared" si="2136"/>
        <v>0</v>
      </c>
      <c r="CW120" s="314">
        <f>CP120+CT120+CV120</f>
        <v>0</v>
      </c>
      <c r="CX120" s="314">
        <f t="shared" ref="CX120" si="2137">CN120+CR120</f>
        <v>0</v>
      </c>
      <c r="CY120" s="315">
        <f t="shared" ref="CY120:DH120" si="2138">IF($CL120="1",AZ120,0)</f>
        <v>0</v>
      </c>
      <c r="CZ120" s="313">
        <f t="shared" si="2138"/>
        <v>0</v>
      </c>
      <c r="DA120" s="313">
        <f t="shared" si="2138"/>
        <v>0</v>
      </c>
      <c r="DB120" s="313">
        <f t="shared" si="2138"/>
        <v>0</v>
      </c>
      <c r="DC120" s="313">
        <f t="shared" si="2138"/>
        <v>0</v>
      </c>
      <c r="DD120" s="313">
        <f t="shared" si="2138"/>
        <v>0</v>
      </c>
      <c r="DE120" s="313">
        <f t="shared" si="2138"/>
        <v>0</v>
      </c>
      <c r="DF120" s="313">
        <f t="shared" si="2138"/>
        <v>0</v>
      </c>
      <c r="DG120" s="313">
        <f t="shared" si="2138"/>
        <v>0</v>
      </c>
      <c r="DH120" s="310">
        <f t="shared" si="2138"/>
        <v>0</v>
      </c>
      <c r="DI120" s="321">
        <f>DB120+DF120+DH120</f>
        <v>0</v>
      </c>
      <c r="DJ120" s="321">
        <f t="shared" ref="DJ120" si="2139">CZ120+DD120</f>
        <v>0</v>
      </c>
      <c r="DK120" s="322">
        <f>IF(CE120=0,1,0)</f>
        <v>1</v>
      </c>
      <c r="DL120" s="322">
        <f>IFERROR(IF($AF120="N",AH120+AJ120+AL120+AN120,AF120+AH120+AJ120+AL120+AN120),0)*$DK120</f>
        <v>62.5</v>
      </c>
      <c r="DM120" s="322">
        <f>(AG120+AI120+AK120+AM120+AO120)*$DK120</f>
        <v>500</v>
      </c>
      <c r="DN120" s="322">
        <f>AS120+AW120+AY120-CW120</f>
        <v>0</v>
      </c>
      <c r="DO120" s="322">
        <f>BC120+BG120+BI120-DI120</f>
        <v>500</v>
      </c>
      <c r="DP120" s="322">
        <f>DN120+DO120</f>
        <v>500</v>
      </c>
      <c r="DQ120" s="323" t="str">
        <f>IF(OR(F120=vstupy!B$40,F120=vstupy!B$41,F120=vstupy!B$42,),"0","1")</f>
        <v>0</v>
      </c>
      <c r="DR120" s="315">
        <f>IF($DQ120="1",AQ120,"0")+CF120</f>
        <v>0</v>
      </c>
      <c r="DS120" s="313">
        <f>IF($DQ120="1",AS120,"0")+CG120</f>
        <v>0</v>
      </c>
      <c r="DT120" s="313">
        <f>IF($DQ120="1",AU120,"0")+CH120</f>
        <v>0</v>
      </c>
      <c r="DU120" s="313">
        <f>IF($DQ120="1",AW120,"0")+CI120</f>
        <v>0</v>
      </c>
      <c r="DV120" s="310">
        <f>IF($DQ120="1",AY120,"0")+CJ120</f>
        <v>0</v>
      </c>
      <c r="DW120" s="311">
        <f t="shared" ref="DW120" si="2140">SUM(DR120:DV122)</f>
        <v>0</v>
      </c>
      <c r="DX120" s="315" t="str">
        <f t="shared" ref="DX120" si="2141">IF($DQ120="1",BA120,"0")</f>
        <v>0</v>
      </c>
      <c r="DY120" s="313" t="str">
        <f t="shared" ref="DY120" si="2142">IF($DQ120="1",BC120,"0")</f>
        <v>0</v>
      </c>
      <c r="DZ120" s="313" t="str">
        <f t="shared" ref="DZ120" si="2143">IF($DQ120="1",BE120,"0")</f>
        <v>0</v>
      </c>
      <c r="EA120" s="313" t="str">
        <f>IF($DQ120="1",BG120,"0")</f>
        <v>0</v>
      </c>
      <c r="EB120" s="310" t="str">
        <f>IF($DQ120="1",BI120,"0")</f>
        <v>0</v>
      </c>
      <c r="EC120" s="311">
        <f t="shared" ref="EC120" si="2144">SUM(DX120:EB122)</f>
        <v>0</v>
      </c>
      <c r="ED120" s="312">
        <f>EC120+DW120</f>
        <v>0</v>
      </c>
    </row>
    <row r="121" spans="2:134" ht="12.6" customHeight="1" x14ac:dyDescent="0.2">
      <c r="B121" s="366"/>
      <c r="C121" s="363"/>
      <c r="D121" s="363"/>
      <c r="E121" s="363"/>
      <c r="F121" s="356"/>
      <c r="G121" s="362"/>
      <c r="H121" s="308"/>
      <c r="I121" s="308"/>
      <c r="J121" s="299"/>
      <c r="K121" s="356"/>
      <c r="L121" s="348"/>
      <c r="M121" s="354"/>
      <c r="N121" s="348"/>
      <c r="O121" s="348"/>
      <c r="P121" s="348"/>
      <c r="Q121" s="349"/>
      <c r="R121" s="350"/>
      <c r="S121" s="348"/>
      <c r="T121" s="351"/>
      <c r="U121" s="349"/>
      <c r="V121" s="350"/>
      <c r="W121" s="348"/>
      <c r="X121" s="283" t="s">
        <v>157</v>
      </c>
      <c r="Y121" s="284" t="s">
        <v>152</v>
      </c>
      <c r="Z121" s="285">
        <f>VLOOKUP($X121,vstupy!$B$18:$F$31,MATCH($Y121,vstupy!$B$17:$F$17,0),0)</f>
        <v>0</v>
      </c>
      <c r="AA121" s="286" t="s">
        <v>158</v>
      </c>
      <c r="AB121" s="285">
        <f>VLOOKUP($AA121,vstupy!$B$34:$C$36,2,FALSE)</f>
        <v>0</v>
      </c>
      <c r="AC121" s="285">
        <f t="shared" si="1273"/>
        <v>0</v>
      </c>
      <c r="AD121" s="339"/>
      <c r="AE121" s="326"/>
      <c r="AF121" s="315"/>
      <c r="AG121" s="330"/>
      <c r="AH121" s="330"/>
      <c r="AI121" s="330"/>
      <c r="AJ121" s="330"/>
      <c r="AK121" s="330"/>
      <c r="AL121" s="330"/>
      <c r="AM121" s="335"/>
      <c r="AN121" s="330"/>
      <c r="AO121" s="336"/>
      <c r="AP121" s="315"/>
      <c r="AQ121" s="313"/>
      <c r="AR121" s="313"/>
      <c r="AS121" s="313"/>
      <c r="AT121" s="313"/>
      <c r="AU121" s="313"/>
      <c r="AV121" s="313"/>
      <c r="AW121" s="313"/>
      <c r="AX121" s="313"/>
      <c r="AY121" s="313"/>
      <c r="AZ121" s="313"/>
      <c r="BA121" s="313"/>
      <c r="BB121" s="313"/>
      <c r="BC121" s="313"/>
      <c r="BD121" s="313"/>
      <c r="BE121" s="313"/>
      <c r="BF121" s="313"/>
      <c r="BG121" s="313"/>
      <c r="BH121" s="313"/>
      <c r="BI121" s="324"/>
      <c r="BJ121" s="314"/>
      <c r="BK121" s="315"/>
      <c r="BL121" s="313"/>
      <c r="BM121" s="313"/>
      <c r="BN121" s="313"/>
      <c r="BO121" s="313"/>
      <c r="BP121" s="313"/>
      <c r="BQ121" s="313"/>
      <c r="BR121" s="313"/>
      <c r="BS121" s="313"/>
      <c r="BT121" s="310"/>
      <c r="BU121" s="315"/>
      <c r="BV121" s="313"/>
      <c r="BW121" s="313"/>
      <c r="BX121" s="313"/>
      <c r="BY121" s="313"/>
      <c r="BZ121" s="313"/>
      <c r="CA121" s="313"/>
      <c r="CB121" s="313"/>
      <c r="CC121" s="313"/>
      <c r="CD121" s="310"/>
      <c r="CE121" s="316"/>
      <c r="CF121" s="315"/>
      <c r="CG121" s="313"/>
      <c r="CH121" s="313"/>
      <c r="CI121" s="313"/>
      <c r="CJ121" s="310"/>
      <c r="CK121" s="317"/>
      <c r="CL121" s="319"/>
      <c r="CM121" s="315"/>
      <c r="CN121" s="313"/>
      <c r="CO121" s="313"/>
      <c r="CP121" s="313"/>
      <c r="CQ121" s="313"/>
      <c r="CR121" s="313"/>
      <c r="CS121" s="313"/>
      <c r="CT121" s="313"/>
      <c r="CU121" s="313"/>
      <c r="CV121" s="310"/>
      <c r="CW121" s="314"/>
      <c r="CX121" s="314"/>
      <c r="CY121" s="315"/>
      <c r="CZ121" s="313"/>
      <c r="DA121" s="313"/>
      <c r="DB121" s="313"/>
      <c r="DC121" s="313"/>
      <c r="DD121" s="313"/>
      <c r="DE121" s="313"/>
      <c r="DF121" s="313"/>
      <c r="DG121" s="313"/>
      <c r="DH121" s="310"/>
      <c r="DI121" s="321"/>
      <c r="DJ121" s="321"/>
      <c r="DK121" s="322"/>
      <c r="DL121" s="322"/>
      <c r="DM121" s="322"/>
      <c r="DN121" s="322"/>
      <c r="DO121" s="322"/>
      <c r="DP121" s="322"/>
      <c r="DQ121" s="323"/>
      <c r="DR121" s="315"/>
      <c r="DS121" s="313"/>
      <c r="DT121" s="313"/>
      <c r="DU121" s="313"/>
      <c r="DV121" s="310"/>
      <c r="DW121" s="311"/>
      <c r="DX121" s="315"/>
      <c r="DY121" s="313"/>
      <c r="DZ121" s="313"/>
      <c r="EA121" s="313"/>
      <c r="EB121" s="310"/>
      <c r="EC121" s="311"/>
      <c r="ED121" s="312"/>
    </row>
    <row r="122" spans="2:134" ht="12.6" customHeight="1" x14ac:dyDescent="0.2">
      <c r="B122" s="366"/>
      <c r="C122" s="363"/>
      <c r="D122" s="363"/>
      <c r="E122" s="363"/>
      <c r="F122" s="357"/>
      <c r="G122" s="362"/>
      <c r="H122" s="309"/>
      <c r="I122" s="309"/>
      <c r="J122" s="300"/>
      <c r="K122" s="357"/>
      <c r="L122" s="348"/>
      <c r="M122" s="354"/>
      <c r="N122" s="348"/>
      <c r="O122" s="348"/>
      <c r="P122" s="348"/>
      <c r="Q122" s="349"/>
      <c r="R122" s="350"/>
      <c r="S122" s="348"/>
      <c r="T122" s="351"/>
      <c r="U122" s="349"/>
      <c r="V122" s="350"/>
      <c r="W122" s="348"/>
      <c r="X122" s="283" t="s">
        <v>157</v>
      </c>
      <c r="Y122" s="284" t="s">
        <v>152</v>
      </c>
      <c r="Z122" s="285">
        <f>VLOOKUP($X122,vstupy!$B$18:$F$31,MATCH($Y122,vstupy!$B$17:$F$17,0),0)</f>
        <v>0</v>
      </c>
      <c r="AA122" s="286" t="s">
        <v>158</v>
      </c>
      <c r="AB122" s="285">
        <f>VLOOKUP($AA122,vstupy!$B$34:$C$36,2,FALSE)</f>
        <v>0</v>
      </c>
      <c r="AC122" s="285">
        <f t="shared" si="1273"/>
        <v>0</v>
      </c>
      <c r="AD122" s="340"/>
      <c r="AE122" s="327"/>
      <c r="AF122" s="315"/>
      <c r="AG122" s="330"/>
      <c r="AH122" s="330"/>
      <c r="AI122" s="330"/>
      <c r="AJ122" s="330"/>
      <c r="AK122" s="330"/>
      <c r="AL122" s="330"/>
      <c r="AM122" s="333"/>
      <c r="AN122" s="330"/>
      <c r="AO122" s="336"/>
      <c r="AP122" s="315"/>
      <c r="AQ122" s="313"/>
      <c r="AR122" s="313"/>
      <c r="AS122" s="313"/>
      <c r="AT122" s="313"/>
      <c r="AU122" s="313"/>
      <c r="AV122" s="313"/>
      <c r="AW122" s="313"/>
      <c r="AX122" s="313"/>
      <c r="AY122" s="313"/>
      <c r="AZ122" s="313"/>
      <c r="BA122" s="313"/>
      <c r="BB122" s="313"/>
      <c r="BC122" s="313"/>
      <c r="BD122" s="313"/>
      <c r="BE122" s="313"/>
      <c r="BF122" s="313"/>
      <c r="BG122" s="313"/>
      <c r="BH122" s="313"/>
      <c r="BI122" s="324"/>
      <c r="BJ122" s="314"/>
      <c r="BK122" s="315"/>
      <c r="BL122" s="313"/>
      <c r="BM122" s="313"/>
      <c r="BN122" s="313"/>
      <c r="BO122" s="313"/>
      <c r="BP122" s="313"/>
      <c r="BQ122" s="313"/>
      <c r="BR122" s="313"/>
      <c r="BS122" s="313"/>
      <c r="BT122" s="310"/>
      <c r="BU122" s="315"/>
      <c r="BV122" s="313"/>
      <c r="BW122" s="313"/>
      <c r="BX122" s="313"/>
      <c r="BY122" s="313"/>
      <c r="BZ122" s="313"/>
      <c r="CA122" s="313"/>
      <c r="CB122" s="313"/>
      <c r="CC122" s="313"/>
      <c r="CD122" s="310"/>
      <c r="CE122" s="316"/>
      <c r="CF122" s="315"/>
      <c r="CG122" s="313"/>
      <c r="CH122" s="313"/>
      <c r="CI122" s="313"/>
      <c r="CJ122" s="310"/>
      <c r="CK122" s="317"/>
      <c r="CL122" s="320"/>
      <c r="CM122" s="315"/>
      <c r="CN122" s="313"/>
      <c r="CO122" s="313"/>
      <c r="CP122" s="313"/>
      <c r="CQ122" s="313"/>
      <c r="CR122" s="313"/>
      <c r="CS122" s="313"/>
      <c r="CT122" s="313"/>
      <c r="CU122" s="313"/>
      <c r="CV122" s="310"/>
      <c r="CW122" s="314"/>
      <c r="CX122" s="314"/>
      <c r="CY122" s="315"/>
      <c r="CZ122" s="313"/>
      <c r="DA122" s="313"/>
      <c r="DB122" s="313"/>
      <c r="DC122" s="313"/>
      <c r="DD122" s="313"/>
      <c r="DE122" s="313"/>
      <c r="DF122" s="313"/>
      <c r="DG122" s="313"/>
      <c r="DH122" s="310"/>
      <c r="DI122" s="321"/>
      <c r="DJ122" s="321"/>
      <c r="DK122" s="322"/>
      <c r="DL122" s="322"/>
      <c r="DM122" s="322"/>
      <c r="DN122" s="322"/>
      <c r="DO122" s="322"/>
      <c r="DP122" s="322"/>
      <c r="DQ122" s="323"/>
      <c r="DR122" s="315"/>
      <c r="DS122" s="313"/>
      <c r="DT122" s="313"/>
      <c r="DU122" s="313"/>
      <c r="DV122" s="310"/>
      <c r="DW122" s="311"/>
      <c r="DX122" s="315"/>
      <c r="DY122" s="313"/>
      <c r="DZ122" s="313"/>
      <c r="EA122" s="313"/>
      <c r="EB122" s="310"/>
      <c r="EC122" s="311"/>
      <c r="ED122" s="312"/>
    </row>
    <row r="123" spans="2:134" ht="12.6" customHeight="1" x14ac:dyDescent="0.2">
      <c r="B123" s="365">
        <f t="shared" ref="B123" si="2145">B120+1</f>
        <v>39</v>
      </c>
      <c r="C123" s="364" t="s">
        <v>363</v>
      </c>
      <c r="D123" s="364" t="s">
        <v>331</v>
      </c>
      <c r="E123" s="364" t="s">
        <v>362</v>
      </c>
      <c r="F123" s="358" t="s">
        <v>208</v>
      </c>
      <c r="G123" s="361">
        <v>46388</v>
      </c>
      <c r="H123" s="301" t="str">
        <f t="shared" ref="H123" si="2146">IF($F123="3e)  Skoršia transpozícia  - zavedenie transpozície pred termínom ktorý určuje smernica EÚ. "," ","")</f>
        <v/>
      </c>
      <c r="I123" s="301" t="str">
        <f t="shared" ref="I123" si="2147">IF($F123="3e)  Skoršia transpozícia  - zavedenie transpozície pred termínom ktorý určuje smernica EÚ. ",$H123,"NA")</f>
        <v>NA</v>
      </c>
      <c r="J123" s="304">
        <f>IF(I123&gt;12,1,I123/12)</f>
        <v>1</v>
      </c>
      <c r="K123" s="358" t="s">
        <v>475</v>
      </c>
      <c r="L123" s="344">
        <v>0</v>
      </c>
      <c r="M123" s="367">
        <f>IF(L123="N",0,L123)</f>
        <v>0</v>
      </c>
      <c r="N123" s="344" t="s">
        <v>213</v>
      </c>
      <c r="O123" s="344"/>
      <c r="P123" s="344">
        <v>120</v>
      </c>
      <c r="Q123" s="345" t="s">
        <v>185</v>
      </c>
      <c r="R123" s="346">
        <f>VLOOKUP(Q123,vstupy!$B$3:$C$15,2,FALSE)</f>
        <v>0.25</v>
      </c>
      <c r="S123" s="344"/>
      <c r="T123" s="347"/>
      <c r="U123" s="345" t="s">
        <v>36</v>
      </c>
      <c r="V123" s="346">
        <f>VLOOKUP(U123,vstupy!$B$3:$C$15,2,FALSE)</f>
        <v>0</v>
      </c>
      <c r="W123" s="344"/>
      <c r="X123" s="174" t="s">
        <v>157</v>
      </c>
      <c r="Y123" s="188" t="s">
        <v>152</v>
      </c>
      <c r="Z123" s="185">
        <f>VLOOKUP($X123,vstupy!$B$18:$F$31,MATCH($Y123,vstupy!$B$17:$F$17,0),0)</f>
        <v>0</v>
      </c>
      <c r="AA123" s="121" t="s">
        <v>158</v>
      </c>
      <c r="AB123" s="185">
        <f>VLOOKUP($AA123,vstupy!$B$34:$C$36,2,FALSE)</f>
        <v>0</v>
      </c>
      <c r="AC123" s="185">
        <f t="shared" si="1273"/>
        <v>0</v>
      </c>
      <c r="AD123" s="341" t="s">
        <v>36</v>
      </c>
      <c r="AE123" s="325">
        <f>VLOOKUP(AD123,vstupy!$B$3:$C$15,2,FALSE)</f>
        <v>0</v>
      </c>
      <c r="AF123" s="328" t="str">
        <f>IFERROR(IF(M123=0,"N",O123/L123*J123),0)</f>
        <v>N</v>
      </c>
      <c r="AG123" s="330">
        <f>O123*J123</f>
        <v>0</v>
      </c>
      <c r="AH123" s="332">
        <f t="shared" ref="AH123" si="2148">P123*R123*J123</f>
        <v>30</v>
      </c>
      <c r="AI123" s="333">
        <f t="shared" ref="AI123" si="2149">IFERROR(AH123*M123,0)</f>
        <v>0</v>
      </c>
      <c r="AJ123" s="332" t="str">
        <f t="shared" si="1395"/>
        <v>N</v>
      </c>
      <c r="AK123" s="330">
        <f t="shared" ref="AK123" si="2150">S123*J123</f>
        <v>0</v>
      </c>
      <c r="AL123" s="330">
        <f>T123*V123*J123</f>
        <v>0</v>
      </c>
      <c r="AM123" s="334">
        <f t="shared" ref="AM123" si="2151">IFERROR(AL123*M123,0)</f>
        <v>0</v>
      </c>
      <c r="AN123" s="333">
        <f t="shared" ref="AN123" si="2152">IF(W123&gt;0,IF(AE123&gt;0,($G$5/160)*(W123/60)*AE123*J123,0),IF(AE123&gt;0,($G$5/160)*((AC123+AC124+AC125)/60)*AE123*J123,0))</f>
        <v>0</v>
      </c>
      <c r="AO123" s="336">
        <f>IFERROR(AN123*M123,0)</f>
        <v>0</v>
      </c>
      <c r="AP123" s="315">
        <f t="shared" ref="AP123" si="2153">IF($N123="In (zvyšuje náklady)",AF123,0)</f>
        <v>0</v>
      </c>
      <c r="AQ123" s="313">
        <f t="shared" ref="AQ123" si="2154">IF($N123="In (zvyšuje náklady)",AG123,0)</f>
        <v>0</v>
      </c>
      <c r="AR123" s="313">
        <f t="shared" ref="AR123" si="2155">IF($N123="In (zvyšuje náklady)",AH123,0)</f>
        <v>0</v>
      </c>
      <c r="AS123" s="313">
        <f t="shared" ref="AS123" si="2156">IF($N123="In (zvyšuje náklady)",AI123,0)</f>
        <v>0</v>
      </c>
      <c r="AT123" s="313">
        <f t="shared" ref="AT123" si="2157">IF($N123="In (zvyšuje náklady)",AJ123,0)</f>
        <v>0</v>
      </c>
      <c r="AU123" s="313">
        <f t="shared" ref="AU123" si="2158">IF($N123="In (zvyšuje náklady)",AK123,0)</f>
        <v>0</v>
      </c>
      <c r="AV123" s="313">
        <f t="shared" ref="AV123" si="2159">IF($N123="In (zvyšuje náklady)",AL123,0)</f>
        <v>0</v>
      </c>
      <c r="AW123" s="313">
        <f t="shared" ref="AW123" si="2160">IF($N123="In (zvyšuje náklady)",AM123,0)</f>
        <v>0</v>
      </c>
      <c r="AX123" s="313">
        <f t="shared" ref="AX123" si="2161">IF($N123="In (zvyšuje náklady)",AN123,0)</f>
        <v>0</v>
      </c>
      <c r="AY123" s="313">
        <f t="shared" ref="AY123" si="2162">IF($N123="In (zvyšuje náklady)",AO123,0)</f>
        <v>0</v>
      </c>
      <c r="AZ123" s="313" t="str">
        <f t="shared" ref="AZ123" si="2163">IF($N123="Out (znižuje náklady)",AF123,"0")</f>
        <v>N</v>
      </c>
      <c r="BA123" s="313">
        <f t="shared" ref="BA123" si="2164">IF($N123="Out (znižuje náklady)",AG123,"0")</f>
        <v>0</v>
      </c>
      <c r="BB123" s="313">
        <f t="shared" ref="BB123" si="2165">IF($N123="Out (znižuje náklady)",AH123,"0")</f>
        <v>30</v>
      </c>
      <c r="BC123" s="313">
        <f t="shared" ref="BC123" si="2166">IF($N123="Out (znižuje náklady)",AI123,"0")</f>
        <v>0</v>
      </c>
      <c r="BD123" s="313" t="str">
        <f t="shared" ref="BD123" si="2167">IF($N123="Out (znižuje náklady)",AJ123,"0")</f>
        <v>N</v>
      </c>
      <c r="BE123" s="313">
        <f t="shared" ref="BE123" si="2168">IF($N123="Out (znižuje náklady)",AK123,"0")</f>
        <v>0</v>
      </c>
      <c r="BF123" s="313">
        <f t="shared" ref="BF123" si="2169">IF($N123="Out (znižuje náklady)",AL123,"0")</f>
        <v>0</v>
      </c>
      <c r="BG123" s="313">
        <f t="shared" ref="BG123" si="2170">IF($N123="Out (znižuje náklady)",AM123,"0")</f>
        <v>0</v>
      </c>
      <c r="BH123" s="313">
        <f t="shared" ref="BH123" si="2171">IF($N123="Out (znižuje náklady)",AN123,"0")</f>
        <v>0</v>
      </c>
      <c r="BI123" s="324">
        <f t="shared" ref="BI123" si="2172">IF($N123="Out (znižuje náklady)",AO123,"0")</f>
        <v>0</v>
      </c>
      <c r="BJ123" s="314">
        <f>IF(F123=vstupy!$B$47,0,1)</f>
        <v>1</v>
      </c>
      <c r="BK123" s="315">
        <f t="shared" ref="BK123" si="2173">$BJ123*AP123</f>
        <v>0</v>
      </c>
      <c r="BL123" s="313">
        <f t="shared" ref="BL123" si="2174">$BJ123*AQ123</f>
        <v>0</v>
      </c>
      <c r="BM123" s="313">
        <f t="shared" ref="BM123" si="2175">$BJ123*AR123</f>
        <v>0</v>
      </c>
      <c r="BN123" s="313">
        <f t="shared" ref="BN123" si="2176">$BJ123*AS123</f>
        <v>0</v>
      </c>
      <c r="BO123" s="313">
        <f t="shared" ref="BO123" si="2177">$BJ123*AT123</f>
        <v>0</v>
      </c>
      <c r="BP123" s="313">
        <f t="shared" ref="BP123" si="2178">$BJ123*AU123</f>
        <v>0</v>
      </c>
      <c r="BQ123" s="313">
        <f t="shared" ref="BQ123" si="2179">$BJ123*AV123</f>
        <v>0</v>
      </c>
      <c r="BR123" s="313">
        <f t="shared" ref="BR123" si="2180">$BJ123*AW123</f>
        <v>0</v>
      </c>
      <c r="BS123" s="313">
        <f t="shared" ref="BS123" si="2181">$BJ123*AX123</f>
        <v>0</v>
      </c>
      <c r="BT123" s="310">
        <f t="shared" ref="BT123" si="2182">$BJ123*AY123</f>
        <v>0</v>
      </c>
      <c r="BU123" s="315" t="e">
        <f t="shared" ref="BU123" si="2183">$BJ123*AZ123</f>
        <v>#VALUE!</v>
      </c>
      <c r="BV123" s="313">
        <f t="shared" ref="BV123" si="2184">$BJ123*BA123</f>
        <v>0</v>
      </c>
      <c r="BW123" s="313">
        <f t="shared" ref="BW123" si="2185">$BJ123*BB123</f>
        <v>30</v>
      </c>
      <c r="BX123" s="313">
        <f t="shared" ref="BX123" si="2186">$BJ123*BC123</f>
        <v>0</v>
      </c>
      <c r="BY123" s="313" t="e">
        <f t="shared" ref="BY123" si="2187">$BJ123*BD123</f>
        <v>#VALUE!</v>
      </c>
      <c r="BZ123" s="313">
        <f t="shared" ref="BZ123" si="2188">$BJ123*BE123</f>
        <v>0</v>
      </c>
      <c r="CA123" s="313">
        <f t="shared" ref="CA123" si="2189">$BJ123*BF123</f>
        <v>0</v>
      </c>
      <c r="CB123" s="313">
        <f t="shared" ref="CB123" si="2190">$BJ123*BG123</f>
        <v>0</v>
      </c>
      <c r="CC123" s="313">
        <f t="shared" ref="CC123" si="2191">$BJ123*BH123</f>
        <v>0</v>
      </c>
      <c r="CD123" s="310">
        <f t="shared" ref="CD123" si="2192">$BJ123*BI123</f>
        <v>0</v>
      </c>
      <c r="CE123" s="316">
        <f>IF(N123="Nemení sa",1,0)</f>
        <v>0</v>
      </c>
      <c r="CF123" s="315">
        <f>AG123*$CE123</f>
        <v>0</v>
      </c>
      <c r="CG123" s="313">
        <f>AI123*$CE123</f>
        <v>0</v>
      </c>
      <c r="CH123" s="313">
        <f>AK123*$CE123</f>
        <v>0</v>
      </c>
      <c r="CI123" s="313">
        <f>AM123*$CE123</f>
        <v>0</v>
      </c>
      <c r="CJ123" s="310">
        <f>AO123*$CE123</f>
        <v>0</v>
      </c>
      <c r="CK123" s="317">
        <f t="shared" ref="CK123" si="2193">SUM(CF123:CJ125)</f>
        <v>0</v>
      </c>
      <c r="CL123" s="318">
        <f>IF(F123=vstupy!B$42,"1",0)</f>
        <v>0</v>
      </c>
      <c r="CM123" s="315">
        <f t="shared" ref="CM123:CV123" si="2194">IF($CL123="1",AP123,0)</f>
        <v>0</v>
      </c>
      <c r="CN123" s="313">
        <f t="shared" si="2194"/>
        <v>0</v>
      </c>
      <c r="CO123" s="313">
        <f t="shared" si="2194"/>
        <v>0</v>
      </c>
      <c r="CP123" s="313">
        <f t="shared" si="2194"/>
        <v>0</v>
      </c>
      <c r="CQ123" s="313">
        <f t="shared" si="2194"/>
        <v>0</v>
      </c>
      <c r="CR123" s="313">
        <f t="shared" si="2194"/>
        <v>0</v>
      </c>
      <c r="CS123" s="313">
        <f t="shared" si="2194"/>
        <v>0</v>
      </c>
      <c r="CT123" s="313">
        <f t="shared" si="2194"/>
        <v>0</v>
      </c>
      <c r="CU123" s="313">
        <f t="shared" si="2194"/>
        <v>0</v>
      </c>
      <c r="CV123" s="310">
        <f t="shared" si="2194"/>
        <v>0</v>
      </c>
      <c r="CW123" s="314">
        <f>CP123+CT123+CV123</f>
        <v>0</v>
      </c>
      <c r="CX123" s="314">
        <f t="shared" ref="CX123" si="2195">CN123+CR123</f>
        <v>0</v>
      </c>
      <c r="CY123" s="315">
        <f t="shared" ref="CY123:DH123" si="2196">IF($CL123="1",AZ123,0)</f>
        <v>0</v>
      </c>
      <c r="CZ123" s="313">
        <f t="shared" si="2196"/>
        <v>0</v>
      </c>
      <c r="DA123" s="313">
        <f t="shared" si="2196"/>
        <v>0</v>
      </c>
      <c r="DB123" s="313">
        <f t="shared" si="2196"/>
        <v>0</v>
      </c>
      <c r="DC123" s="313">
        <f t="shared" si="2196"/>
        <v>0</v>
      </c>
      <c r="DD123" s="313">
        <f t="shared" si="2196"/>
        <v>0</v>
      </c>
      <c r="DE123" s="313">
        <f t="shared" si="2196"/>
        <v>0</v>
      </c>
      <c r="DF123" s="313">
        <f t="shared" si="2196"/>
        <v>0</v>
      </c>
      <c r="DG123" s="313">
        <f t="shared" si="2196"/>
        <v>0</v>
      </c>
      <c r="DH123" s="310">
        <f t="shared" si="2196"/>
        <v>0</v>
      </c>
      <c r="DI123" s="321">
        <f>DB123+DF123+DH123</f>
        <v>0</v>
      </c>
      <c r="DJ123" s="321">
        <f t="shared" ref="DJ123" si="2197">CZ123+DD123</f>
        <v>0</v>
      </c>
      <c r="DK123" s="322">
        <f>IF(CE123=0,1,0)</f>
        <v>1</v>
      </c>
      <c r="DL123" s="322">
        <f>IFERROR(IF($AF123="N",AH123+AJ123+AL123+AN123,AF123+AH123+AJ123+AL123+AN123),0)*$DK123</f>
        <v>0</v>
      </c>
      <c r="DM123" s="322">
        <f>(AG123+AI123+AK123+AM123+AO123)*$DK123</f>
        <v>0</v>
      </c>
      <c r="DN123" s="322">
        <f>AS123+AW123+AY123-CW123</f>
        <v>0</v>
      </c>
      <c r="DO123" s="322">
        <f>BC123+BG123+BI123-DI123</f>
        <v>0</v>
      </c>
      <c r="DP123" s="322">
        <f>DN123+DO123</f>
        <v>0</v>
      </c>
      <c r="DQ123" s="323" t="str">
        <f>IF(OR(F123=vstupy!B$40,F123=vstupy!B$41,F123=vstupy!B$42,),"0","1")</f>
        <v>0</v>
      </c>
      <c r="DR123" s="315">
        <f>IF($DQ123="1",AQ123,"0")+CF123</f>
        <v>0</v>
      </c>
      <c r="DS123" s="313">
        <f>IF($DQ123="1",AS123,"0")+CG123</f>
        <v>0</v>
      </c>
      <c r="DT123" s="313">
        <f>IF($DQ123="1",AU123,"0")+CH123</f>
        <v>0</v>
      </c>
      <c r="DU123" s="313">
        <f>IF($DQ123="1",AW123,"0")+CI123</f>
        <v>0</v>
      </c>
      <c r="DV123" s="310">
        <f>IF($DQ123="1",AY123,"0")+CJ123</f>
        <v>0</v>
      </c>
      <c r="DW123" s="311">
        <f t="shared" ref="DW123" si="2198">SUM(DR123:DV125)</f>
        <v>0</v>
      </c>
      <c r="DX123" s="315" t="str">
        <f t="shared" ref="DX123" si="2199">IF($DQ123="1",BA123,"0")</f>
        <v>0</v>
      </c>
      <c r="DY123" s="313" t="str">
        <f t="shared" ref="DY123" si="2200">IF($DQ123="1",BC123,"0")</f>
        <v>0</v>
      </c>
      <c r="DZ123" s="313" t="str">
        <f t="shared" ref="DZ123" si="2201">IF($DQ123="1",BE123,"0")</f>
        <v>0</v>
      </c>
      <c r="EA123" s="313" t="str">
        <f>IF($DQ123="1",BG123,"0")</f>
        <v>0</v>
      </c>
      <c r="EB123" s="310" t="str">
        <f>IF($DQ123="1",BI123,"0")</f>
        <v>0</v>
      </c>
      <c r="EC123" s="311">
        <f t="shared" ref="EC123" si="2202">SUM(DX123:EB125)</f>
        <v>0</v>
      </c>
      <c r="ED123" s="312">
        <f>EC123+DW123</f>
        <v>0</v>
      </c>
    </row>
    <row r="124" spans="2:134" ht="12.6" customHeight="1" x14ac:dyDescent="0.2">
      <c r="B124" s="365"/>
      <c r="C124" s="364"/>
      <c r="D124" s="364"/>
      <c r="E124" s="364"/>
      <c r="F124" s="359"/>
      <c r="G124" s="361"/>
      <c r="H124" s="302"/>
      <c r="I124" s="302"/>
      <c r="J124" s="305"/>
      <c r="K124" s="359"/>
      <c r="L124" s="344"/>
      <c r="M124" s="367"/>
      <c r="N124" s="344"/>
      <c r="O124" s="344"/>
      <c r="P124" s="344"/>
      <c r="Q124" s="345"/>
      <c r="R124" s="346"/>
      <c r="S124" s="344"/>
      <c r="T124" s="347"/>
      <c r="U124" s="345"/>
      <c r="V124" s="346"/>
      <c r="W124" s="344"/>
      <c r="X124" s="174" t="s">
        <v>157</v>
      </c>
      <c r="Y124" s="188" t="s">
        <v>152</v>
      </c>
      <c r="Z124" s="185">
        <f>VLOOKUP($X124,vstupy!$B$18:$F$31,MATCH($Y124,vstupy!$B$17:$F$17,0),0)</f>
        <v>0</v>
      </c>
      <c r="AA124" s="121" t="s">
        <v>158</v>
      </c>
      <c r="AB124" s="185">
        <f>VLOOKUP($AA124,vstupy!$B$34:$C$36,2,FALSE)</f>
        <v>0</v>
      </c>
      <c r="AC124" s="185">
        <f t="shared" si="1273"/>
        <v>0</v>
      </c>
      <c r="AD124" s="342"/>
      <c r="AE124" s="326"/>
      <c r="AF124" s="315"/>
      <c r="AG124" s="330"/>
      <c r="AH124" s="330"/>
      <c r="AI124" s="330"/>
      <c r="AJ124" s="330"/>
      <c r="AK124" s="330"/>
      <c r="AL124" s="330"/>
      <c r="AM124" s="335"/>
      <c r="AN124" s="330"/>
      <c r="AO124" s="336"/>
      <c r="AP124" s="315"/>
      <c r="AQ124" s="313"/>
      <c r="AR124" s="313"/>
      <c r="AS124" s="313"/>
      <c r="AT124" s="313"/>
      <c r="AU124" s="313"/>
      <c r="AV124" s="313"/>
      <c r="AW124" s="313"/>
      <c r="AX124" s="313"/>
      <c r="AY124" s="313"/>
      <c r="AZ124" s="313"/>
      <c r="BA124" s="313"/>
      <c r="BB124" s="313"/>
      <c r="BC124" s="313"/>
      <c r="BD124" s="313"/>
      <c r="BE124" s="313"/>
      <c r="BF124" s="313"/>
      <c r="BG124" s="313"/>
      <c r="BH124" s="313"/>
      <c r="BI124" s="324"/>
      <c r="BJ124" s="314"/>
      <c r="BK124" s="315"/>
      <c r="BL124" s="313"/>
      <c r="BM124" s="313"/>
      <c r="BN124" s="313"/>
      <c r="BO124" s="313"/>
      <c r="BP124" s="313"/>
      <c r="BQ124" s="313"/>
      <c r="BR124" s="313"/>
      <c r="BS124" s="313"/>
      <c r="BT124" s="310"/>
      <c r="BU124" s="315"/>
      <c r="BV124" s="313"/>
      <c r="BW124" s="313"/>
      <c r="BX124" s="313"/>
      <c r="BY124" s="313"/>
      <c r="BZ124" s="313"/>
      <c r="CA124" s="313"/>
      <c r="CB124" s="313"/>
      <c r="CC124" s="313"/>
      <c r="CD124" s="310"/>
      <c r="CE124" s="316"/>
      <c r="CF124" s="315"/>
      <c r="CG124" s="313"/>
      <c r="CH124" s="313"/>
      <c r="CI124" s="313"/>
      <c r="CJ124" s="310"/>
      <c r="CK124" s="317"/>
      <c r="CL124" s="319"/>
      <c r="CM124" s="315"/>
      <c r="CN124" s="313"/>
      <c r="CO124" s="313"/>
      <c r="CP124" s="313"/>
      <c r="CQ124" s="313"/>
      <c r="CR124" s="313"/>
      <c r="CS124" s="313"/>
      <c r="CT124" s="313"/>
      <c r="CU124" s="313"/>
      <c r="CV124" s="310"/>
      <c r="CW124" s="314"/>
      <c r="CX124" s="314"/>
      <c r="CY124" s="315"/>
      <c r="CZ124" s="313"/>
      <c r="DA124" s="313"/>
      <c r="DB124" s="313"/>
      <c r="DC124" s="313"/>
      <c r="DD124" s="313"/>
      <c r="DE124" s="313"/>
      <c r="DF124" s="313"/>
      <c r="DG124" s="313"/>
      <c r="DH124" s="310"/>
      <c r="DI124" s="321"/>
      <c r="DJ124" s="321"/>
      <c r="DK124" s="322"/>
      <c r="DL124" s="322"/>
      <c r="DM124" s="322"/>
      <c r="DN124" s="322"/>
      <c r="DO124" s="322"/>
      <c r="DP124" s="322"/>
      <c r="DQ124" s="323"/>
      <c r="DR124" s="315"/>
      <c r="DS124" s="313"/>
      <c r="DT124" s="313"/>
      <c r="DU124" s="313"/>
      <c r="DV124" s="310"/>
      <c r="DW124" s="311"/>
      <c r="DX124" s="315"/>
      <c r="DY124" s="313"/>
      <c r="DZ124" s="313"/>
      <c r="EA124" s="313"/>
      <c r="EB124" s="310"/>
      <c r="EC124" s="311"/>
      <c r="ED124" s="312"/>
    </row>
    <row r="125" spans="2:134" ht="12.6" customHeight="1" x14ac:dyDescent="0.2">
      <c r="B125" s="365"/>
      <c r="C125" s="364"/>
      <c r="D125" s="364"/>
      <c r="E125" s="364"/>
      <c r="F125" s="360"/>
      <c r="G125" s="361"/>
      <c r="H125" s="303"/>
      <c r="I125" s="303"/>
      <c r="J125" s="306"/>
      <c r="K125" s="360"/>
      <c r="L125" s="344"/>
      <c r="M125" s="367"/>
      <c r="N125" s="344"/>
      <c r="O125" s="344"/>
      <c r="P125" s="344"/>
      <c r="Q125" s="345"/>
      <c r="R125" s="346"/>
      <c r="S125" s="344"/>
      <c r="T125" s="347"/>
      <c r="U125" s="345"/>
      <c r="V125" s="346"/>
      <c r="W125" s="344"/>
      <c r="X125" s="174" t="s">
        <v>157</v>
      </c>
      <c r="Y125" s="188" t="s">
        <v>152</v>
      </c>
      <c r="Z125" s="185">
        <f>VLOOKUP($X125,vstupy!$B$18:$F$31,MATCH($Y125,vstupy!$B$17:$F$17,0),0)</f>
        <v>0</v>
      </c>
      <c r="AA125" s="121" t="s">
        <v>158</v>
      </c>
      <c r="AB125" s="185">
        <f>VLOOKUP($AA125,vstupy!$B$34:$C$36,2,FALSE)</f>
        <v>0</v>
      </c>
      <c r="AC125" s="185">
        <f t="shared" si="1273"/>
        <v>0</v>
      </c>
      <c r="AD125" s="343"/>
      <c r="AE125" s="327"/>
      <c r="AF125" s="315"/>
      <c r="AG125" s="330"/>
      <c r="AH125" s="330"/>
      <c r="AI125" s="330"/>
      <c r="AJ125" s="330"/>
      <c r="AK125" s="330"/>
      <c r="AL125" s="330"/>
      <c r="AM125" s="333"/>
      <c r="AN125" s="330"/>
      <c r="AO125" s="336"/>
      <c r="AP125" s="315"/>
      <c r="AQ125" s="313"/>
      <c r="AR125" s="313"/>
      <c r="AS125" s="313"/>
      <c r="AT125" s="313"/>
      <c r="AU125" s="313"/>
      <c r="AV125" s="313"/>
      <c r="AW125" s="313"/>
      <c r="AX125" s="313"/>
      <c r="AY125" s="313"/>
      <c r="AZ125" s="313"/>
      <c r="BA125" s="313"/>
      <c r="BB125" s="313"/>
      <c r="BC125" s="313"/>
      <c r="BD125" s="313"/>
      <c r="BE125" s="313"/>
      <c r="BF125" s="313"/>
      <c r="BG125" s="313"/>
      <c r="BH125" s="313"/>
      <c r="BI125" s="324"/>
      <c r="BJ125" s="314"/>
      <c r="BK125" s="315"/>
      <c r="BL125" s="313"/>
      <c r="BM125" s="313"/>
      <c r="BN125" s="313"/>
      <c r="BO125" s="313"/>
      <c r="BP125" s="313"/>
      <c r="BQ125" s="313"/>
      <c r="BR125" s="313"/>
      <c r="BS125" s="313"/>
      <c r="BT125" s="310"/>
      <c r="BU125" s="315"/>
      <c r="BV125" s="313"/>
      <c r="BW125" s="313"/>
      <c r="BX125" s="313"/>
      <c r="BY125" s="313"/>
      <c r="BZ125" s="313"/>
      <c r="CA125" s="313"/>
      <c r="CB125" s="313"/>
      <c r="CC125" s="313"/>
      <c r="CD125" s="310"/>
      <c r="CE125" s="316"/>
      <c r="CF125" s="315"/>
      <c r="CG125" s="313"/>
      <c r="CH125" s="313"/>
      <c r="CI125" s="313"/>
      <c r="CJ125" s="310"/>
      <c r="CK125" s="317"/>
      <c r="CL125" s="320"/>
      <c r="CM125" s="315"/>
      <c r="CN125" s="313"/>
      <c r="CO125" s="313"/>
      <c r="CP125" s="313"/>
      <c r="CQ125" s="313"/>
      <c r="CR125" s="313"/>
      <c r="CS125" s="313"/>
      <c r="CT125" s="313"/>
      <c r="CU125" s="313"/>
      <c r="CV125" s="310"/>
      <c r="CW125" s="314"/>
      <c r="CX125" s="314"/>
      <c r="CY125" s="315"/>
      <c r="CZ125" s="313"/>
      <c r="DA125" s="313"/>
      <c r="DB125" s="313"/>
      <c r="DC125" s="313"/>
      <c r="DD125" s="313"/>
      <c r="DE125" s="313"/>
      <c r="DF125" s="313"/>
      <c r="DG125" s="313"/>
      <c r="DH125" s="310"/>
      <c r="DI125" s="321"/>
      <c r="DJ125" s="321"/>
      <c r="DK125" s="322"/>
      <c r="DL125" s="322"/>
      <c r="DM125" s="322"/>
      <c r="DN125" s="322"/>
      <c r="DO125" s="322"/>
      <c r="DP125" s="322"/>
      <c r="DQ125" s="323"/>
      <c r="DR125" s="315"/>
      <c r="DS125" s="313"/>
      <c r="DT125" s="313"/>
      <c r="DU125" s="313"/>
      <c r="DV125" s="310"/>
      <c r="DW125" s="311"/>
      <c r="DX125" s="315"/>
      <c r="DY125" s="313"/>
      <c r="DZ125" s="313"/>
      <c r="EA125" s="313"/>
      <c r="EB125" s="310"/>
      <c r="EC125" s="311"/>
      <c r="ED125" s="312"/>
    </row>
    <row r="126" spans="2:134" ht="12.6" customHeight="1" x14ac:dyDescent="0.2">
      <c r="B126" s="366">
        <f t="shared" ref="B126" si="2203">B123+1</f>
        <v>40</v>
      </c>
      <c r="C126" s="363" t="s">
        <v>364</v>
      </c>
      <c r="D126" s="363" t="s">
        <v>331</v>
      </c>
      <c r="E126" s="363" t="s">
        <v>362</v>
      </c>
      <c r="F126" s="355" t="s">
        <v>208</v>
      </c>
      <c r="G126" s="362">
        <v>46388</v>
      </c>
      <c r="H126" s="307" t="str">
        <f t="shared" ref="H126" si="2204">IF($F126="3e)  Skoršia transpozícia  - zavedenie transpozície pred termínom ktorý určuje smernica EÚ. "," ","")</f>
        <v/>
      </c>
      <c r="I126" s="307" t="str">
        <f t="shared" ref="I126" si="2205">IF($F126="3e)  Skoršia transpozícia  - zavedenie transpozície pred termínom ktorý určuje smernica EÚ. ",$H126,"NA")</f>
        <v>NA</v>
      </c>
      <c r="J126" s="298">
        <f>IF(I126&gt;12,1,I126/12)</f>
        <v>1</v>
      </c>
      <c r="K126" s="355" t="s">
        <v>475</v>
      </c>
      <c r="L126" s="348">
        <v>0</v>
      </c>
      <c r="M126" s="354">
        <f>IF(L126="N",0,L126)</f>
        <v>0</v>
      </c>
      <c r="N126" s="348" t="s">
        <v>213</v>
      </c>
      <c r="O126" s="348"/>
      <c r="P126" s="348">
        <v>70</v>
      </c>
      <c r="Q126" s="349" t="s">
        <v>185</v>
      </c>
      <c r="R126" s="350">
        <f>VLOOKUP(Q126,vstupy!$B$3:$C$15,2,FALSE)</f>
        <v>0.25</v>
      </c>
      <c r="S126" s="348"/>
      <c r="T126" s="351"/>
      <c r="U126" s="349" t="s">
        <v>36</v>
      </c>
      <c r="V126" s="350">
        <f>VLOOKUP(U126,vstupy!$B$3:$C$15,2,FALSE)</f>
        <v>0</v>
      </c>
      <c r="W126" s="348"/>
      <c r="X126" s="283" t="s">
        <v>157</v>
      </c>
      <c r="Y126" s="284" t="s">
        <v>152</v>
      </c>
      <c r="Z126" s="285">
        <f>VLOOKUP($X126,vstupy!$B$18:$F$31,MATCH($Y126,vstupy!$B$17:$F$17,0),0)</f>
        <v>0</v>
      </c>
      <c r="AA126" s="286" t="s">
        <v>158</v>
      </c>
      <c r="AB126" s="285">
        <f>VLOOKUP($AA126,vstupy!$B$34:$C$36,2,FALSE)</f>
        <v>0</v>
      </c>
      <c r="AC126" s="285">
        <f t="shared" si="1273"/>
        <v>0</v>
      </c>
      <c r="AD126" s="338" t="s">
        <v>36</v>
      </c>
      <c r="AE126" s="325">
        <f>VLOOKUP(AD126,vstupy!$B$3:$C$15,2,FALSE)</f>
        <v>0</v>
      </c>
      <c r="AF126" s="328" t="str">
        <f>IFERROR(IF(M126=0,"N",O126/L126*J126),0)</f>
        <v>N</v>
      </c>
      <c r="AG126" s="330">
        <f>O126*J126</f>
        <v>0</v>
      </c>
      <c r="AH126" s="332">
        <f t="shared" ref="AH126" si="2206">P126*R126*J126</f>
        <v>17.5</v>
      </c>
      <c r="AI126" s="333">
        <f t="shared" ref="AI126" si="2207">IFERROR(AH126*M126,0)</f>
        <v>0</v>
      </c>
      <c r="AJ126" s="332" t="str">
        <f t="shared" si="1395"/>
        <v>N</v>
      </c>
      <c r="AK126" s="330">
        <f t="shared" ref="AK126" si="2208">S126*J126</f>
        <v>0</v>
      </c>
      <c r="AL126" s="330">
        <f>T126*V126*J126</f>
        <v>0</v>
      </c>
      <c r="AM126" s="334">
        <f t="shared" ref="AM126" si="2209">IFERROR(AL126*M126,0)</f>
        <v>0</v>
      </c>
      <c r="AN126" s="333">
        <f t="shared" ref="AN126" si="2210">IF(W126&gt;0,IF(AE126&gt;0,($G$5/160)*(W126/60)*AE126*J126,0),IF(AE126&gt;0,($G$5/160)*((AC126+AC127+AC128)/60)*AE126*J126,0))</f>
        <v>0</v>
      </c>
      <c r="AO126" s="336">
        <f>IFERROR(AN126*M126,0)</f>
        <v>0</v>
      </c>
      <c r="AP126" s="315">
        <f t="shared" ref="AP126" si="2211">IF($N126="In (zvyšuje náklady)",AF126,0)</f>
        <v>0</v>
      </c>
      <c r="AQ126" s="313">
        <f t="shared" ref="AQ126" si="2212">IF($N126="In (zvyšuje náklady)",AG126,0)</f>
        <v>0</v>
      </c>
      <c r="AR126" s="313">
        <f t="shared" ref="AR126" si="2213">IF($N126="In (zvyšuje náklady)",AH126,0)</f>
        <v>0</v>
      </c>
      <c r="AS126" s="313">
        <f t="shared" ref="AS126" si="2214">IF($N126="In (zvyšuje náklady)",AI126,0)</f>
        <v>0</v>
      </c>
      <c r="AT126" s="313">
        <f t="shared" ref="AT126" si="2215">IF($N126="In (zvyšuje náklady)",AJ126,0)</f>
        <v>0</v>
      </c>
      <c r="AU126" s="313">
        <f t="shared" ref="AU126" si="2216">IF($N126="In (zvyšuje náklady)",AK126,0)</f>
        <v>0</v>
      </c>
      <c r="AV126" s="313">
        <f t="shared" ref="AV126" si="2217">IF($N126="In (zvyšuje náklady)",AL126,0)</f>
        <v>0</v>
      </c>
      <c r="AW126" s="313">
        <f t="shared" ref="AW126" si="2218">IF($N126="In (zvyšuje náklady)",AM126,0)</f>
        <v>0</v>
      </c>
      <c r="AX126" s="313">
        <f t="shared" ref="AX126" si="2219">IF($N126="In (zvyšuje náklady)",AN126,0)</f>
        <v>0</v>
      </c>
      <c r="AY126" s="313">
        <f t="shared" ref="AY126" si="2220">IF($N126="In (zvyšuje náklady)",AO126,0)</f>
        <v>0</v>
      </c>
      <c r="AZ126" s="313" t="str">
        <f t="shared" ref="AZ126" si="2221">IF($N126="Out (znižuje náklady)",AF126,"0")</f>
        <v>N</v>
      </c>
      <c r="BA126" s="313">
        <f t="shared" ref="BA126" si="2222">IF($N126="Out (znižuje náklady)",AG126,"0")</f>
        <v>0</v>
      </c>
      <c r="BB126" s="313">
        <f t="shared" ref="BB126" si="2223">IF($N126="Out (znižuje náklady)",AH126,"0")</f>
        <v>17.5</v>
      </c>
      <c r="BC126" s="313">
        <f t="shared" ref="BC126" si="2224">IF($N126="Out (znižuje náklady)",AI126,"0")</f>
        <v>0</v>
      </c>
      <c r="BD126" s="313" t="str">
        <f t="shared" ref="BD126" si="2225">IF($N126="Out (znižuje náklady)",AJ126,"0")</f>
        <v>N</v>
      </c>
      <c r="BE126" s="313">
        <f t="shared" ref="BE126" si="2226">IF($N126="Out (znižuje náklady)",AK126,"0")</f>
        <v>0</v>
      </c>
      <c r="BF126" s="313">
        <f t="shared" ref="BF126" si="2227">IF($N126="Out (znižuje náklady)",AL126,"0")</f>
        <v>0</v>
      </c>
      <c r="BG126" s="313">
        <f t="shared" ref="BG126" si="2228">IF($N126="Out (znižuje náklady)",AM126,"0")</f>
        <v>0</v>
      </c>
      <c r="BH126" s="313">
        <f t="shared" ref="BH126" si="2229">IF($N126="Out (znižuje náklady)",AN126,"0")</f>
        <v>0</v>
      </c>
      <c r="BI126" s="324">
        <f t="shared" ref="BI126" si="2230">IF($N126="Out (znižuje náklady)",AO126,"0")</f>
        <v>0</v>
      </c>
      <c r="BJ126" s="314">
        <f>IF(F126=vstupy!$B$47,0,1)</f>
        <v>1</v>
      </c>
      <c r="BK126" s="315">
        <f t="shared" ref="BK126" si="2231">$BJ126*AP126</f>
        <v>0</v>
      </c>
      <c r="BL126" s="313">
        <f t="shared" ref="BL126" si="2232">$BJ126*AQ126</f>
        <v>0</v>
      </c>
      <c r="BM126" s="313">
        <f t="shared" ref="BM126" si="2233">$BJ126*AR126</f>
        <v>0</v>
      </c>
      <c r="BN126" s="313">
        <f t="shared" ref="BN126" si="2234">$BJ126*AS126</f>
        <v>0</v>
      </c>
      <c r="BO126" s="313">
        <f t="shared" ref="BO126" si="2235">$BJ126*AT126</f>
        <v>0</v>
      </c>
      <c r="BP126" s="313">
        <f t="shared" ref="BP126" si="2236">$BJ126*AU126</f>
        <v>0</v>
      </c>
      <c r="BQ126" s="313">
        <f t="shared" ref="BQ126" si="2237">$BJ126*AV126</f>
        <v>0</v>
      </c>
      <c r="BR126" s="313">
        <f t="shared" ref="BR126" si="2238">$BJ126*AW126</f>
        <v>0</v>
      </c>
      <c r="BS126" s="313">
        <f t="shared" ref="BS126" si="2239">$BJ126*AX126</f>
        <v>0</v>
      </c>
      <c r="BT126" s="310">
        <f t="shared" ref="BT126" si="2240">$BJ126*AY126</f>
        <v>0</v>
      </c>
      <c r="BU126" s="315" t="e">
        <f t="shared" ref="BU126" si="2241">$BJ126*AZ126</f>
        <v>#VALUE!</v>
      </c>
      <c r="BV126" s="313">
        <f t="shared" ref="BV126" si="2242">$BJ126*BA126</f>
        <v>0</v>
      </c>
      <c r="BW126" s="313">
        <f t="shared" ref="BW126" si="2243">$BJ126*BB126</f>
        <v>17.5</v>
      </c>
      <c r="BX126" s="313">
        <f t="shared" ref="BX126" si="2244">$BJ126*BC126</f>
        <v>0</v>
      </c>
      <c r="BY126" s="313" t="e">
        <f t="shared" ref="BY126" si="2245">$BJ126*BD126</f>
        <v>#VALUE!</v>
      </c>
      <c r="BZ126" s="313">
        <f t="shared" ref="BZ126" si="2246">$BJ126*BE126</f>
        <v>0</v>
      </c>
      <c r="CA126" s="313">
        <f t="shared" ref="CA126" si="2247">$BJ126*BF126</f>
        <v>0</v>
      </c>
      <c r="CB126" s="313">
        <f t="shared" ref="CB126" si="2248">$BJ126*BG126</f>
        <v>0</v>
      </c>
      <c r="CC126" s="313">
        <f t="shared" ref="CC126" si="2249">$BJ126*BH126</f>
        <v>0</v>
      </c>
      <c r="CD126" s="310">
        <f t="shared" ref="CD126" si="2250">$BJ126*BI126</f>
        <v>0</v>
      </c>
      <c r="CE126" s="316">
        <f>IF(N126="Nemení sa",1,0)</f>
        <v>0</v>
      </c>
      <c r="CF126" s="315">
        <f>AG126*$CE126</f>
        <v>0</v>
      </c>
      <c r="CG126" s="313">
        <f>AI126*$CE126</f>
        <v>0</v>
      </c>
      <c r="CH126" s="313">
        <f>AK126*$CE126</f>
        <v>0</v>
      </c>
      <c r="CI126" s="313">
        <f>AM126*$CE126</f>
        <v>0</v>
      </c>
      <c r="CJ126" s="310">
        <f>AO126*$CE126</f>
        <v>0</v>
      </c>
      <c r="CK126" s="317">
        <f t="shared" ref="CK126" si="2251">SUM(CF126:CJ128)</f>
        <v>0</v>
      </c>
      <c r="CL126" s="318">
        <f>IF(F126=vstupy!B$42,"1",0)</f>
        <v>0</v>
      </c>
      <c r="CM126" s="315">
        <f t="shared" ref="CM126:CV126" si="2252">IF($CL126="1",AP126,0)</f>
        <v>0</v>
      </c>
      <c r="CN126" s="313">
        <f t="shared" si="2252"/>
        <v>0</v>
      </c>
      <c r="CO126" s="313">
        <f t="shared" si="2252"/>
        <v>0</v>
      </c>
      <c r="CP126" s="313">
        <f t="shared" si="2252"/>
        <v>0</v>
      </c>
      <c r="CQ126" s="313">
        <f t="shared" si="2252"/>
        <v>0</v>
      </c>
      <c r="CR126" s="313">
        <f t="shared" si="2252"/>
        <v>0</v>
      </c>
      <c r="CS126" s="313">
        <f t="shared" si="2252"/>
        <v>0</v>
      </c>
      <c r="CT126" s="313">
        <f t="shared" si="2252"/>
        <v>0</v>
      </c>
      <c r="CU126" s="313">
        <f t="shared" si="2252"/>
        <v>0</v>
      </c>
      <c r="CV126" s="310">
        <f t="shared" si="2252"/>
        <v>0</v>
      </c>
      <c r="CW126" s="314">
        <f>CP126+CT126+CV126</f>
        <v>0</v>
      </c>
      <c r="CX126" s="314">
        <f t="shared" ref="CX126" si="2253">CN126+CR126</f>
        <v>0</v>
      </c>
      <c r="CY126" s="315">
        <f t="shared" ref="CY126:DH126" si="2254">IF($CL126="1",AZ126,0)</f>
        <v>0</v>
      </c>
      <c r="CZ126" s="313">
        <f t="shared" si="2254"/>
        <v>0</v>
      </c>
      <c r="DA126" s="313">
        <f t="shared" si="2254"/>
        <v>0</v>
      </c>
      <c r="DB126" s="313">
        <f t="shared" si="2254"/>
        <v>0</v>
      </c>
      <c r="DC126" s="313">
        <f t="shared" si="2254"/>
        <v>0</v>
      </c>
      <c r="DD126" s="313">
        <f t="shared" si="2254"/>
        <v>0</v>
      </c>
      <c r="DE126" s="313">
        <f t="shared" si="2254"/>
        <v>0</v>
      </c>
      <c r="DF126" s="313">
        <f t="shared" si="2254"/>
        <v>0</v>
      </c>
      <c r="DG126" s="313">
        <f t="shared" si="2254"/>
        <v>0</v>
      </c>
      <c r="DH126" s="310">
        <f t="shared" si="2254"/>
        <v>0</v>
      </c>
      <c r="DI126" s="321">
        <f>DB126+DF126+DH126</f>
        <v>0</v>
      </c>
      <c r="DJ126" s="321">
        <f t="shared" ref="DJ126" si="2255">CZ126+DD126</f>
        <v>0</v>
      </c>
      <c r="DK126" s="322">
        <f>IF(CE126=0,1,0)</f>
        <v>1</v>
      </c>
      <c r="DL126" s="322">
        <f>IFERROR(IF($AF126="N",AH126+AJ126+AL126+AN126,AF126+AH126+AJ126+AL126+AN126),0)*$DK126</f>
        <v>0</v>
      </c>
      <c r="DM126" s="322">
        <f>(AG126+AI126+AK126+AM126+AO126)*$DK126</f>
        <v>0</v>
      </c>
      <c r="DN126" s="322">
        <f>AS126+AW126+AY126-CW126</f>
        <v>0</v>
      </c>
      <c r="DO126" s="322">
        <f>BC126+BG126+BI126-DI126</f>
        <v>0</v>
      </c>
      <c r="DP126" s="322">
        <f>DN126+DO126</f>
        <v>0</v>
      </c>
      <c r="DQ126" s="323" t="str">
        <f>IF(OR(F126=vstupy!B$40,F126=vstupy!B$41,F126=vstupy!B$42,),"0","1")</f>
        <v>0</v>
      </c>
      <c r="DR126" s="315">
        <f>IF($DQ126="1",AQ126,"0")+CF126</f>
        <v>0</v>
      </c>
      <c r="DS126" s="313">
        <f>IF($DQ126="1",AS126,"0")+CG126</f>
        <v>0</v>
      </c>
      <c r="DT126" s="313">
        <f>IF($DQ126="1",AU126,"0")+CH126</f>
        <v>0</v>
      </c>
      <c r="DU126" s="313">
        <f>IF($DQ126="1",AW126,"0")+CI126</f>
        <v>0</v>
      </c>
      <c r="DV126" s="310">
        <f>IF($DQ126="1",AY126,"0")+CJ126</f>
        <v>0</v>
      </c>
      <c r="DW126" s="311">
        <f t="shared" ref="DW126" si="2256">SUM(DR126:DV128)</f>
        <v>0</v>
      </c>
      <c r="DX126" s="315" t="str">
        <f t="shared" ref="DX126" si="2257">IF($DQ126="1",BA126,"0")</f>
        <v>0</v>
      </c>
      <c r="DY126" s="313" t="str">
        <f t="shared" ref="DY126" si="2258">IF($DQ126="1",BC126,"0")</f>
        <v>0</v>
      </c>
      <c r="DZ126" s="313" t="str">
        <f t="shared" ref="DZ126" si="2259">IF($DQ126="1",BE126,"0")</f>
        <v>0</v>
      </c>
      <c r="EA126" s="313" t="str">
        <f>IF($DQ126="1",BG126,"0")</f>
        <v>0</v>
      </c>
      <c r="EB126" s="310" t="str">
        <f>IF($DQ126="1",BI126,"0")</f>
        <v>0</v>
      </c>
      <c r="EC126" s="311">
        <f t="shared" ref="EC126" si="2260">SUM(DX126:EB128)</f>
        <v>0</v>
      </c>
      <c r="ED126" s="312">
        <f>EC126+DW126</f>
        <v>0</v>
      </c>
    </row>
    <row r="127" spans="2:134" ht="12.6" customHeight="1" x14ac:dyDescent="0.2">
      <c r="B127" s="366"/>
      <c r="C127" s="363"/>
      <c r="D127" s="363"/>
      <c r="E127" s="363"/>
      <c r="F127" s="356"/>
      <c r="G127" s="362"/>
      <c r="H127" s="308"/>
      <c r="I127" s="308"/>
      <c r="J127" s="299"/>
      <c r="K127" s="356"/>
      <c r="L127" s="348"/>
      <c r="M127" s="354"/>
      <c r="N127" s="348"/>
      <c r="O127" s="348"/>
      <c r="P127" s="348"/>
      <c r="Q127" s="349"/>
      <c r="R127" s="350"/>
      <c r="S127" s="348"/>
      <c r="T127" s="351"/>
      <c r="U127" s="349"/>
      <c r="V127" s="350"/>
      <c r="W127" s="348"/>
      <c r="X127" s="283" t="s">
        <v>157</v>
      </c>
      <c r="Y127" s="284" t="s">
        <v>152</v>
      </c>
      <c r="Z127" s="285">
        <f>VLOOKUP($X127,vstupy!$B$18:$F$31,MATCH($Y127,vstupy!$B$17:$F$17,0),0)</f>
        <v>0</v>
      </c>
      <c r="AA127" s="286" t="s">
        <v>158</v>
      </c>
      <c r="AB127" s="285">
        <f>VLOOKUP($AA127,vstupy!$B$34:$C$36,2,FALSE)</f>
        <v>0</v>
      </c>
      <c r="AC127" s="285">
        <f t="shared" si="1273"/>
        <v>0</v>
      </c>
      <c r="AD127" s="339"/>
      <c r="AE127" s="326"/>
      <c r="AF127" s="315"/>
      <c r="AG127" s="330"/>
      <c r="AH127" s="330"/>
      <c r="AI127" s="330"/>
      <c r="AJ127" s="330"/>
      <c r="AK127" s="330"/>
      <c r="AL127" s="330"/>
      <c r="AM127" s="335"/>
      <c r="AN127" s="330"/>
      <c r="AO127" s="336"/>
      <c r="AP127" s="315"/>
      <c r="AQ127" s="313"/>
      <c r="AR127" s="313"/>
      <c r="AS127" s="313"/>
      <c r="AT127" s="313"/>
      <c r="AU127" s="313"/>
      <c r="AV127" s="313"/>
      <c r="AW127" s="313"/>
      <c r="AX127" s="313"/>
      <c r="AY127" s="313"/>
      <c r="AZ127" s="313"/>
      <c r="BA127" s="313"/>
      <c r="BB127" s="313"/>
      <c r="BC127" s="313"/>
      <c r="BD127" s="313"/>
      <c r="BE127" s="313"/>
      <c r="BF127" s="313"/>
      <c r="BG127" s="313"/>
      <c r="BH127" s="313"/>
      <c r="BI127" s="324"/>
      <c r="BJ127" s="314"/>
      <c r="BK127" s="315"/>
      <c r="BL127" s="313"/>
      <c r="BM127" s="313"/>
      <c r="BN127" s="313"/>
      <c r="BO127" s="313"/>
      <c r="BP127" s="313"/>
      <c r="BQ127" s="313"/>
      <c r="BR127" s="313"/>
      <c r="BS127" s="313"/>
      <c r="BT127" s="310"/>
      <c r="BU127" s="315"/>
      <c r="BV127" s="313"/>
      <c r="BW127" s="313"/>
      <c r="BX127" s="313"/>
      <c r="BY127" s="313"/>
      <c r="BZ127" s="313"/>
      <c r="CA127" s="313"/>
      <c r="CB127" s="313"/>
      <c r="CC127" s="313"/>
      <c r="CD127" s="310"/>
      <c r="CE127" s="316"/>
      <c r="CF127" s="315"/>
      <c r="CG127" s="313"/>
      <c r="CH127" s="313"/>
      <c r="CI127" s="313"/>
      <c r="CJ127" s="310"/>
      <c r="CK127" s="317"/>
      <c r="CL127" s="319"/>
      <c r="CM127" s="315"/>
      <c r="CN127" s="313"/>
      <c r="CO127" s="313"/>
      <c r="CP127" s="313"/>
      <c r="CQ127" s="313"/>
      <c r="CR127" s="313"/>
      <c r="CS127" s="313"/>
      <c r="CT127" s="313"/>
      <c r="CU127" s="313"/>
      <c r="CV127" s="310"/>
      <c r="CW127" s="314"/>
      <c r="CX127" s="314"/>
      <c r="CY127" s="315"/>
      <c r="CZ127" s="313"/>
      <c r="DA127" s="313"/>
      <c r="DB127" s="313"/>
      <c r="DC127" s="313"/>
      <c r="DD127" s="313"/>
      <c r="DE127" s="313"/>
      <c r="DF127" s="313"/>
      <c r="DG127" s="313"/>
      <c r="DH127" s="310"/>
      <c r="DI127" s="321"/>
      <c r="DJ127" s="321"/>
      <c r="DK127" s="322"/>
      <c r="DL127" s="322"/>
      <c r="DM127" s="322"/>
      <c r="DN127" s="322"/>
      <c r="DO127" s="322"/>
      <c r="DP127" s="322"/>
      <c r="DQ127" s="323"/>
      <c r="DR127" s="315"/>
      <c r="DS127" s="313"/>
      <c r="DT127" s="313"/>
      <c r="DU127" s="313"/>
      <c r="DV127" s="310"/>
      <c r="DW127" s="311"/>
      <c r="DX127" s="315"/>
      <c r="DY127" s="313"/>
      <c r="DZ127" s="313"/>
      <c r="EA127" s="313"/>
      <c r="EB127" s="310"/>
      <c r="EC127" s="311"/>
      <c r="ED127" s="312"/>
    </row>
    <row r="128" spans="2:134" ht="12.6" customHeight="1" x14ac:dyDescent="0.2">
      <c r="B128" s="366"/>
      <c r="C128" s="363"/>
      <c r="D128" s="363"/>
      <c r="E128" s="363"/>
      <c r="F128" s="357"/>
      <c r="G128" s="362"/>
      <c r="H128" s="309"/>
      <c r="I128" s="309"/>
      <c r="J128" s="300"/>
      <c r="K128" s="357"/>
      <c r="L128" s="348"/>
      <c r="M128" s="354"/>
      <c r="N128" s="348"/>
      <c r="O128" s="348"/>
      <c r="P128" s="348"/>
      <c r="Q128" s="349"/>
      <c r="R128" s="350"/>
      <c r="S128" s="348"/>
      <c r="T128" s="351"/>
      <c r="U128" s="349"/>
      <c r="V128" s="350"/>
      <c r="W128" s="348"/>
      <c r="X128" s="283" t="s">
        <v>157</v>
      </c>
      <c r="Y128" s="284" t="s">
        <v>152</v>
      </c>
      <c r="Z128" s="285">
        <f>VLOOKUP($X128,vstupy!$B$18:$F$31,MATCH($Y128,vstupy!$B$17:$F$17,0),0)</f>
        <v>0</v>
      </c>
      <c r="AA128" s="286" t="s">
        <v>158</v>
      </c>
      <c r="AB128" s="285">
        <f>VLOOKUP($AA128,vstupy!$B$34:$C$36,2,FALSE)</f>
        <v>0</v>
      </c>
      <c r="AC128" s="285">
        <f t="shared" si="1273"/>
        <v>0</v>
      </c>
      <c r="AD128" s="340"/>
      <c r="AE128" s="327"/>
      <c r="AF128" s="315"/>
      <c r="AG128" s="330"/>
      <c r="AH128" s="330"/>
      <c r="AI128" s="330"/>
      <c r="AJ128" s="330"/>
      <c r="AK128" s="330"/>
      <c r="AL128" s="330"/>
      <c r="AM128" s="333"/>
      <c r="AN128" s="330"/>
      <c r="AO128" s="336"/>
      <c r="AP128" s="315"/>
      <c r="AQ128" s="313"/>
      <c r="AR128" s="313"/>
      <c r="AS128" s="313"/>
      <c r="AT128" s="313"/>
      <c r="AU128" s="313"/>
      <c r="AV128" s="313"/>
      <c r="AW128" s="313"/>
      <c r="AX128" s="313"/>
      <c r="AY128" s="313"/>
      <c r="AZ128" s="313"/>
      <c r="BA128" s="313"/>
      <c r="BB128" s="313"/>
      <c r="BC128" s="313"/>
      <c r="BD128" s="313"/>
      <c r="BE128" s="313"/>
      <c r="BF128" s="313"/>
      <c r="BG128" s="313"/>
      <c r="BH128" s="313"/>
      <c r="BI128" s="324"/>
      <c r="BJ128" s="314"/>
      <c r="BK128" s="315"/>
      <c r="BL128" s="313"/>
      <c r="BM128" s="313"/>
      <c r="BN128" s="313"/>
      <c r="BO128" s="313"/>
      <c r="BP128" s="313"/>
      <c r="BQ128" s="313"/>
      <c r="BR128" s="313"/>
      <c r="BS128" s="313"/>
      <c r="BT128" s="310"/>
      <c r="BU128" s="315"/>
      <c r="BV128" s="313"/>
      <c r="BW128" s="313"/>
      <c r="BX128" s="313"/>
      <c r="BY128" s="313"/>
      <c r="BZ128" s="313"/>
      <c r="CA128" s="313"/>
      <c r="CB128" s="313"/>
      <c r="CC128" s="313"/>
      <c r="CD128" s="310"/>
      <c r="CE128" s="316"/>
      <c r="CF128" s="315"/>
      <c r="CG128" s="313"/>
      <c r="CH128" s="313"/>
      <c r="CI128" s="313"/>
      <c r="CJ128" s="310"/>
      <c r="CK128" s="317"/>
      <c r="CL128" s="320"/>
      <c r="CM128" s="315"/>
      <c r="CN128" s="313"/>
      <c r="CO128" s="313"/>
      <c r="CP128" s="313"/>
      <c r="CQ128" s="313"/>
      <c r="CR128" s="313"/>
      <c r="CS128" s="313"/>
      <c r="CT128" s="313"/>
      <c r="CU128" s="313"/>
      <c r="CV128" s="310"/>
      <c r="CW128" s="314"/>
      <c r="CX128" s="314"/>
      <c r="CY128" s="315"/>
      <c r="CZ128" s="313"/>
      <c r="DA128" s="313"/>
      <c r="DB128" s="313"/>
      <c r="DC128" s="313"/>
      <c r="DD128" s="313"/>
      <c r="DE128" s="313"/>
      <c r="DF128" s="313"/>
      <c r="DG128" s="313"/>
      <c r="DH128" s="310"/>
      <c r="DI128" s="321"/>
      <c r="DJ128" s="321"/>
      <c r="DK128" s="322"/>
      <c r="DL128" s="322"/>
      <c r="DM128" s="322"/>
      <c r="DN128" s="322"/>
      <c r="DO128" s="322"/>
      <c r="DP128" s="322"/>
      <c r="DQ128" s="323"/>
      <c r="DR128" s="315"/>
      <c r="DS128" s="313"/>
      <c r="DT128" s="313"/>
      <c r="DU128" s="313"/>
      <c r="DV128" s="310"/>
      <c r="DW128" s="311"/>
      <c r="DX128" s="315"/>
      <c r="DY128" s="313"/>
      <c r="DZ128" s="313"/>
      <c r="EA128" s="313"/>
      <c r="EB128" s="310"/>
      <c r="EC128" s="311"/>
      <c r="ED128" s="312"/>
    </row>
    <row r="129" spans="2:134" ht="12.6" customHeight="1" x14ac:dyDescent="0.2">
      <c r="B129" s="365">
        <f t="shared" ref="B129" si="2261">B126+1</f>
        <v>41</v>
      </c>
      <c r="C129" s="364" t="s">
        <v>365</v>
      </c>
      <c r="D129" s="364" t="s">
        <v>331</v>
      </c>
      <c r="E129" s="364" t="s">
        <v>362</v>
      </c>
      <c r="F129" s="358" t="s">
        <v>208</v>
      </c>
      <c r="G129" s="361">
        <v>46388</v>
      </c>
      <c r="H129" s="301" t="str">
        <f t="shared" ref="H129" si="2262">IF($F129="3e)  Skoršia transpozícia  - zavedenie transpozície pred termínom ktorý určuje smernica EÚ. "," ","")</f>
        <v/>
      </c>
      <c r="I129" s="301" t="str">
        <f t="shared" ref="I129" si="2263">IF($F129="3e)  Skoršia transpozícia  - zavedenie transpozície pred termínom ktorý určuje smernica EÚ. ",$H129,"NA")</f>
        <v>NA</v>
      </c>
      <c r="J129" s="304">
        <f>IF(I129&gt;12,1,I129/12)</f>
        <v>1</v>
      </c>
      <c r="K129" s="358" t="s">
        <v>475</v>
      </c>
      <c r="L129" s="344">
        <v>0</v>
      </c>
      <c r="M129" s="367">
        <f>IF(L129="N",0,L129)</f>
        <v>0</v>
      </c>
      <c r="N129" s="344" t="s">
        <v>213</v>
      </c>
      <c r="O129" s="344"/>
      <c r="P129" s="344">
        <v>70</v>
      </c>
      <c r="Q129" s="345" t="s">
        <v>185</v>
      </c>
      <c r="R129" s="346">
        <f>VLOOKUP(Q129,vstupy!$B$3:$C$15,2,FALSE)</f>
        <v>0.25</v>
      </c>
      <c r="S129" s="344"/>
      <c r="T129" s="347"/>
      <c r="U129" s="345" t="s">
        <v>36</v>
      </c>
      <c r="V129" s="346">
        <f>VLOOKUP(U129,vstupy!$B$3:$C$15,2,FALSE)</f>
        <v>0</v>
      </c>
      <c r="W129" s="344"/>
      <c r="X129" s="174" t="s">
        <v>157</v>
      </c>
      <c r="Y129" s="188" t="s">
        <v>152</v>
      </c>
      <c r="Z129" s="185">
        <f>VLOOKUP($X129,vstupy!$B$18:$F$31,MATCH($Y129,vstupy!$B$17:$F$17,0),0)</f>
        <v>0</v>
      </c>
      <c r="AA129" s="121" t="s">
        <v>158</v>
      </c>
      <c r="AB129" s="185">
        <f>VLOOKUP($AA129,vstupy!$B$34:$C$36,2,FALSE)</f>
        <v>0</v>
      </c>
      <c r="AC129" s="185">
        <f t="shared" si="1273"/>
        <v>0</v>
      </c>
      <c r="AD129" s="341" t="s">
        <v>36</v>
      </c>
      <c r="AE129" s="325">
        <f>VLOOKUP(AD129,vstupy!$B$3:$C$15,2,FALSE)</f>
        <v>0</v>
      </c>
      <c r="AF129" s="328" t="str">
        <f>IFERROR(IF(M129=0,"N",O129/L129*J129),0)</f>
        <v>N</v>
      </c>
      <c r="AG129" s="330">
        <f>O129*J129</f>
        <v>0</v>
      </c>
      <c r="AH129" s="332">
        <f t="shared" ref="AH129" si="2264">P129*R129*J129</f>
        <v>17.5</v>
      </c>
      <c r="AI129" s="333">
        <f t="shared" ref="AI129" si="2265">IFERROR(AH129*M129,0)</f>
        <v>0</v>
      </c>
      <c r="AJ129" s="332" t="str">
        <f t="shared" si="1395"/>
        <v>N</v>
      </c>
      <c r="AK129" s="330">
        <f t="shared" ref="AK129" si="2266">S129*J129</f>
        <v>0</v>
      </c>
      <c r="AL129" s="330">
        <f>T129*V129*J129</f>
        <v>0</v>
      </c>
      <c r="AM129" s="334">
        <f t="shared" ref="AM129" si="2267">IFERROR(AL129*M129,0)</f>
        <v>0</v>
      </c>
      <c r="AN129" s="333">
        <f t="shared" ref="AN129" si="2268">IF(W129&gt;0,IF(AE129&gt;0,($G$5/160)*(W129/60)*AE129*J129,0),IF(AE129&gt;0,($G$5/160)*((AC129+AC130+AC131)/60)*AE129*J129,0))</f>
        <v>0</v>
      </c>
      <c r="AO129" s="336">
        <f>IFERROR(AN129*M129,0)</f>
        <v>0</v>
      </c>
      <c r="AP129" s="315">
        <f t="shared" ref="AP129" si="2269">IF($N129="In (zvyšuje náklady)",AF129,0)</f>
        <v>0</v>
      </c>
      <c r="AQ129" s="313">
        <f t="shared" ref="AQ129" si="2270">IF($N129="In (zvyšuje náklady)",AG129,0)</f>
        <v>0</v>
      </c>
      <c r="AR129" s="313">
        <f t="shared" ref="AR129" si="2271">IF($N129="In (zvyšuje náklady)",AH129,0)</f>
        <v>0</v>
      </c>
      <c r="AS129" s="313">
        <f t="shared" ref="AS129" si="2272">IF($N129="In (zvyšuje náklady)",AI129,0)</f>
        <v>0</v>
      </c>
      <c r="AT129" s="313">
        <f t="shared" ref="AT129" si="2273">IF($N129="In (zvyšuje náklady)",AJ129,0)</f>
        <v>0</v>
      </c>
      <c r="AU129" s="313">
        <f t="shared" ref="AU129" si="2274">IF($N129="In (zvyšuje náklady)",AK129,0)</f>
        <v>0</v>
      </c>
      <c r="AV129" s="313">
        <f t="shared" ref="AV129" si="2275">IF($N129="In (zvyšuje náklady)",AL129,0)</f>
        <v>0</v>
      </c>
      <c r="AW129" s="313">
        <f t="shared" ref="AW129" si="2276">IF($N129="In (zvyšuje náklady)",AM129,0)</f>
        <v>0</v>
      </c>
      <c r="AX129" s="313">
        <f t="shared" ref="AX129" si="2277">IF($N129="In (zvyšuje náklady)",AN129,0)</f>
        <v>0</v>
      </c>
      <c r="AY129" s="313">
        <f t="shared" ref="AY129" si="2278">IF($N129="In (zvyšuje náklady)",AO129,0)</f>
        <v>0</v>
      </c>
      <c r="AZ129" s="313" t="str">
        <f t="shared" ref="AZ129" si="2279">IF($N129="Out (znižuje náklady)",AF129,"0")</f>
        <v>N</v>
      </c>
      <c r="BA129" s="313">
        <f t="shared" ref="BA129" si="2280">IF($N129="Out (znižuje náklady)",AG129,"0")</f>
        <v>0</v>
      </c>
      <c r="BB129" s="313">
        <f t="shared" ref="BB129" si="2281">IF($N129="Out (znižuje náklady)",AH129,"0")</f>
        <v>17.5</v>
      </c>
      <c r="BC129" s="313">
        <f t="shared" ref="BC129" si="2282">IF($N129="Out (znižuje náklady)",AI129,"0")</f>
        <v>0</v>
      </c>
      <c r="BD129" s="313" t="str">
        <f t="shared" ref="BD129" si="2283">IF($N129="Out (znižuje náklady)",AJ129,"0")</f>
        <v>N</v>
      </c>
      <c r="BE129" s="313">
        <f t="shared" ref="BE129" si="2284">IF($N129="Out (znižuje náklady)",AK129,"0")</f>
        <v>0</v>
      </c>
      <c r="BF129" s="313">
        <f t="shared" ref="BF129" si="2285">IF($N129="Out (znižuje náklady)",AL129,"0")</f>
        <v>0</v>
      </c>
      <c r="BG129" s="313">
        <f t="shared" ref="BG129" si="2286">IF($N129="Out (znižuje náklady)",AM129,"0")</f>
        <v>0</v>
      </c>
      <c r="BH129" s="313">
        <f t="shared" ref="BH129" si="2287">IF($N129="Out (znižuje náklady)",AN129,"0")</f>
        <v>0</v>
      </c>
      <c r="BI129" s="324">
        <f t="shared" ref="BI129" si="2288">IF($N129="Out (znižuje náklady)",AO129,"0")</f>
        <v>0</v>
      </c>
      <c r="BJ129" s="314">
        <f>IF(F129=vstupy!$B$47,0,1)</f>
        <v>1</v>
      </c>
      <c r="BK129" s="315">
        <f t="shared" ref="BK129" si="2289">$BJ129*AP129</f>
        <v>0</v>
      </c>
      <c r="BL129" s="313">
        <f t="shared" ref="BL129" si="2290">$BJ129*AQ129</f>
        <v>0</v>
      </c>
      <c r="BM129" s="313">
        <f t="shared" ref="BM129" si="2291">$BJ129*AR129</f>
        <v>0</v>
      </c>
      <c r="BN129" s="313">
        <f t="shared" ref="BN129" si="2292">$BJ129*AS129</f>
        <v>0</v>
      </c>
      <c r="BO129" s="313">
        <f t="shared" ref="BO129" si="2293">$BJ129*AT129</f>
        <v>0</v>
      </c>
      <c r="BP129" s="313">
        <f t="shared" ref="BP129" si="2294">$BJ129*AU129</f>
        <v>0</v>
      </c>
      <c r="BQ129" s="313">
        <f t="shared" ref="BQ129" si="2295">$BJ129*AV129</f>
        <v>0</v>
      </c>
      <c r="BR129" s="313">
        <f t="shared" ref="BR129" si="2296">$BJ129*AW129</f>
        <v>0</v>
      </c>
      <c r="BS129" s="313">
        <f t="shared" ref="BS129" si="2297">$BJ129*AX129</f>
        <v>0</v>
      </c>
      <c r="BT129" s="310">
        <f t="shared" ref="BT129" si="2298">$BJ129*AY129</f>
        <v>0</v>
      </c>
      <c r="BU129" s="315" t="e">
        <f t="shared" ref="BU129" si="2299">$BJ129*AZ129</f>
        <v>#VALUE!</v>
      </c>
      <c r="BV129" s="313">
        <f t="shared" ref="BV129" si="2300">$BJ129*BA129</f>
        <v>0</v>
      </c>
      <c r="BW129" s="313">
        <f t="shared" ref="BW129" si="2301">$BJ129*BB129</f>
        <v>17.5</v>
      </c>
      <c r="BX129" s="313">
        <f t="shared" ref="BX129" si="2302">$BJ129*BC129</f>
        <v>0</v>
      </c>
      <c r="BY129" s="313" t="e">
        <f t="shared" ref="BY129" si="2303">$BJ129*BD129</f>
        <v>#VALUE!</v>
      </c>
      <c r="BZ129" s="313">
        <f t="shared" ref="BZ129" si="2304">$BJ129*BE129</f>
        <v>0</v>
      </c>
      <c r="CA129" s="313">
        <f t="shared" ref="CA129" si="2305">$BJ129*BF129</f>
        <v>0</v>
      </c>
      <c r="CB129" s="313">
        <f t="shared" ref="CB129" si="2306">$BJ129*BG129</f>
        <v>0</v>
      </c>
      <c r="CC129" s="313">
        <f t="shared" ref="CC129" si="2307">$BJ129*BH129</f>
        <v>0</v>
      </c>
      <c r="CD129" s="310">
        <f t="shared" ref="CD129" si="2308">$BJ129*BI129</f>
        <v>0</v>
      </c>
      <c r="CE129" s="316">
        <f>IF(N129="Nemení sa",1,0)</f>
        <v>0</v>
      </c>
      <c r="CF129" s="315">
        <f>AG129*$CE129</f>
        <v>0</v>
      </c>
      <c r="CG129" s="313">
        <f>AI129*$CE129</f>
        <v>0</v>
      </c>
      <c r="CH129" s="313">
        <f>AK129*$CE129</f>
        <v>0</v>
      </c>
      <c r="CI129" s="313">
        <f>AM129*$CE129</f>
        <v>0</v>
      </c>
      <c r="CJ129" s="310">
        <f>AO129*$CE129</f>
        <v>0</v>
      </c>
      <c r="CK129" s="317">
        <f t="shared" ref="CK129" si="2309">SUM(CF129:CJ131)</f>
        <v>0</v>
      </c>
      <c r="CL129" s="318">
        <f>IF(F129=vstupy!B$42,"1",0)</f>
        <v>0</v>
      </c>
      <c r="CM129" s="315">
        <f t="shared" ref="CM129:CV129" si="2310">IF($CL129="1",AP129,0)</f>
        <v>0</v>
      </c>
      <c r="CN129" s="313">
        <f t="shared" si="2310"/>
        <v>0</v>
      </c>
      <c r="CO129" s="313">
        <f t="shared" si="2310"/>
        <v>0</v>
      </c>
      <c r="CP129" s="313">
        <f t="shared" si="2310"/>
        <v>0</v>
      </c>
      <c r="CQ129" s="313">
        <f t="shared" si="2310"/>
        <v>0</v>
      </c>
      <c r="CR129" s="313">
        <f t="shared" si="2310"/>
        <v>0</v>
      </c>
      <c r="CS129" s="313">
        <f t="shared" si="2310"/>
        <v>0</v>
      </c>
      <c r="CT129" s="313">
        <f t="shared" si="2310"/>
        <v>0</v>
      </c>
      <c r="CU129" s="313">
        <f t="shared" si="2310"/>
        <v>0</v>
      </c>
      <c r="CV129" s="310">
        <f t="shared" si="2310"/>
        <v>0</v>
      </c>
      <c r="CW129" s="314">
        <f>CP129+CT129+CV129</f>
        <v>0</v>
      </c>
      <c r="CX129" s="314">
        <f t="shared" ref="CX129" si="2311">CN129+CR129</f>
        <v>0</v>
      </c>
      <c r="CY129" s="315">
        <f t="shared" ref="CY129:DH129" si="2312">IF($CL129="1",AZ129,0)</f>
        <v>0</v>
      </c>
      <c r="CZ129" s="313">
        <f t="shared" si="2312"/>
        <v>0</v>
      </c>
      <c r="DA129" s="313">
        <f t="shared" si="2312"/>
        <v>0</v>
      </c>
      <c r="DB129" s="313">
        <f t="shared" si="2312"/>
        <v>0</v>
      </c>
      <c r="DC129" s="313">
        <f t="shared" si="2312"/>
        <v>0</v>
      </c>
      <c r="DD129" s="313">
        <f t="shared" si="2312"/>
        <v>0</v>
      </c>
      <c r="DE129" s="313">
        <f t="shared" si="2312"/>
        <v>0</v>
      </c>
      <c r="DF129" s="313">
        <f t="shared" si="2312"/>
        <v>0</v>
      </c>
      <c r="DG129" s="313">
        <f t="shared" si="2312"/>
        <v>0</v>
      </c>
      <c r="DH129" s="310">
        <f t="shared" si="2312"/>
        <v>0</v>
      </c>
      <c r="DI129" s="321">
        <f>DB129+DF129+DH129</f>
        <v>0</v>
      </c>
      <c r="DJ129" s="321">
        <f t="shared" ref="DJ129" si="2313">CZ129+DD129</f>
        <v>0</v>
      </c>
      <c r="DK129" s="322">
        <f>IF(CE129=0,1,0)</f>
        <v>1</v>
      </c>
      <c r="DL129" s="322">
        <f>IFERROR(IF($AF129="N",AH129+AJ129+AL129+AN129,AF129+AH129+AJ129+AL129+AN129),0)*$DK129</f>
        <v>0</v>
      </c>
      <c r="DM129" s="322">
        <f>(AG129+AI129+AK129+AM129+AO129)*$DK129</f>
        <v>0</v>
      </c>
      <c r="DN129" s="322">
        <f>AS129+AW129+AY129-CW129</f>
        <v>0</v>
      </c>
      <c r="DO129" s="322">
        <f>BC129+BG129+BI129-DI129</f>
        <v>0</v>
      </c>
      <c r="DP129" s="322">
        <f>DN129+DO129</f>
        <v>0</v>
      </c>
      <c r="DQ129" s="323" t="str">
        <f>IF(OR(F129=vstupy!B$40,F129=vstupy!B$41,F129=vstupy!B$42,),"0","1")</f>
        <v>0</v>
      </c>
      <c r="DR129" s="315">
        <f>IF($DQ129="1",AQ129,"0")+CF129</f>
        <v>0</v>
      </c>
      <c r="DS129" s="313">
        <f>IF($DQ129="1",AS129,"0")+CG129</f>
        <v>0</v>
      </c>
      <c r="DT129" s="313">
        <f>IF($DQ129="1",AU129,"0")+CH129</f>
        <v>0</v>
      </c>
      <c r="DU129" s="313">
        <f>IF($DQ129="1",AW129,"0")+CI129</f>
        <v>0</v>
      </c>
      <c r="DV129" s="310">
        <f>IF($DQ129="1",AY129,"0")+CJ129</f>
        <v>0</v>
      </c>
      <c r="DW129" s="311">
        <f t="shared" ref="DW129" si="2314">SUM(DR129:DV131)</f>
        <v>0</v>
      </c>
      <c r="DX129" s="315" t="str">
        <f t="shared" ref="DX129" si="2315">IF($DQ129="1",BA129,"0")</f>
        <v>0</v>
      </c>
      <c r="DY129" s="313" t="str">
        <f t="shared" ref="DY129" si="2316">IF($DQ129="1",BC129,"0")</f>
        <v>0</v>
      </c>
      <c r="DZ129" s="313" t="str">
        <f t="shared" ref="DZ129" si="2317">IF($DQ129="1",BE129,"0")</f>
        <v>0</v>
      </c>
      <c r="EA129" s="313" t="str">
        <f>IF($DQ129="1",BG129,"0")</f>
        <v>0</v>
      </c>
      <c r="EB129" s="310" t="str">
        <f>IF($DQ129="1",BI129,"0")</f>
        <v>0</v>
      </c>
      <c r="EC129" s="311">
        <f t="shared" ref="EC129" si="2318">SUM(DX129:EB131)</f>
        <v>0</v>
      </c>
      <c r="ED129" s="312">
        <f>EC129+DW129</f>
        <v>0</v>
      </c>
    </row>
    <row r="130" spans="2:134" ht="12.6" customHeight="1" x14ac:dyDescent="0.2">
      <c r="B130" s="365"/>
      <c r="C130" s="364"/>
      <c r="D130" s="364"/>
      <c r="E130" s="364"/>
      <c r="F130" s="359"/>
      <c r="G130" s="361"/>
      <c r="H130" s="302"/>
      <c r="I130" s="302"/>
      <c r="J130" s="305"/>
      <c r="K130" s="359"/>
      <c r="L130" s="344"/>
      <c r="M130" s="367"/>
      <c r="N130" s="344"/>
      <c r="O130" s="344"/>
      <c r="P130" s="344"/>
      <c r="Q130" s="345"/>
      <c r="R130" s="346"/>
      <c r="S130" s="344"/>
      <c r="T130" s="347"/>
      <c r="U130" s="345"/>
      <c r="V130" s="346"/>
      <c r="W130" s="344"/>
      <c r="X130" s="174" t="s">
        <v>157</v>
      </c>
      <c r="Y130" s="188" t="s">
        <v>152</v>
      </c>
      <c r="Z130" s="185">
        <f>VLOOKUP($X130,vstupy!$B$18:$F$31,MATCH($Y130,vstupy!$B$17:$F$17,0),0)</f>
        <v>0</v>
      </c>
      <c r="AA130" s="121" t="s">
        <v>158</v>
      </c>
      <c r="AB130" s="185">
        <f>VLOOKUP($AA130,vstupy!$B$34:$C$36,2,FALSE)</f>
        <v>0</v>
      </c>
      <c r="AC130" s="185">
        <f t="shared" si="1273"/>
        <v>0</v>
      </c>
      <c r="AD130" s="342"/>
      <c r="AE130" s="326"/>
      <c r="AF130" s="315"/>
      <c r="AG130" s="330"/>
      <c r="AH130" s="330"/>
      <c r="AI130" s="330"/>
      <c r="AJ130" s="330"/>
      <c r="AK130" s="330"/>
      <c r="AL130" s="330"/>
      <c r="AM130" s="335"/>
      <c r="AN130" s="330"/>
      <c r="AO130" s="336"/>
      <c r="AP130" s="315"/>
      <c r="AQ130" s="313"/>
      <c r="AR130" s="313"/>
      <c r="AS130" s="313"/>
      <c r="AT130" s="313"/>
      <c r="AU130" s="313"/>
      <c r="AV130" s="313"/>
      <c r="AW130" s="313"/>
      <c r="AX130" s="313"/>
      <c r="AY130" s="313"/>
      <c r="AZ130" s="313"/>
      <c r="BA130" s="313"/>
      <c r="BB130" s="313"/>
      <c r="BC130" s="313"/>
      <c r="BD130" s="313"/>
      <c r="BE130" s="313"/>
      <c r="BF130" s="313"/>
      <c r="BG130" s="313"/>
      <c r="BH130" s="313"/>
      <c r="BI130" s="324"/>
      <c r="BJ130" s="314"/>
      <c r="BK130" s="315"/>
      <c r="BL130" s="313"/>
      <c r="BM130" s="313"/>
      <c r="BN130" s="313"/>
      <c r="BO130" s="313"/>
      <c r="BP130" s="313"/>
      <c r="BQ130" s="313"/>
      <c r="BR130" s="313"/>
      <c r="BS130" s="313"/>
      <c r="BT130" s="310"/>
      <c r="BU130" s="315"/>
      <c r="BV130" s="313"/>
      <c r="BW130" s="313"/>
      <c r="BX130" s="313"/>
      <c r="BY130" s="313"/>
      <c r="BZ130" s="313"/>
      <c r="CA130" s="313"/>
      <c r="CB130" s="313"/>
      <c r="CC130" s="313"/>
      <c r="CD130" s="310"/>
      <c r="CE130" s="316"/>
      <c r="CF130" s="315"/>
      <c r="CG130" s="313"/>
      <c r="CH130" s="313"/>
      <c r="CI130" s="313"/>
      <c r="CJ130" s="310"/>
      <c r="CK130" s="317"/>
      <c r="CL130" s="319"/>
      <c r="CM130" s="315"/>
      <c r="CN130" s="313"/>
      <c r="CO130" s="313"/>
      <c r="CP130" s="313"/>
      <c r="CQ130" s="313"/>
      <c r="CR130" s="313"/>
      <c r="CS130" s="313"/>
      <c r="CT130" s="313"/>
      <c r="CU130" s="313"/>
      <c r="CV130" s="310"/>
      <c r="CW130" s="314"/>
      <c r="CX130" s="314"/>
      <c r="CY130" s="315"/>
      <c r="CZ130" s="313"/>
      <c r="DA130" s="313"/>
      <c r="DB130" s="313"/>
      <c r="DC130" s="313"/>
      <c r="DD130" s="313"/>
      <c r="DE130" s="313"/>
      <c r="DF130" s="313"/>
      <c r="DG130" s="313"/>
      <c r="DH130" s="310"/>
      <c r="DI130" s="321"/>
      <c r="DJ130" s="321"/>
      <c r="DK130" s="322"/>
      <c r="DL130" s="322"/>
      <c r="DM130" s="322"/>
      <c r="DN130" s="322"/>
      <c r="DO130" s="322"/>
      <c r="DP130" s="322"/>
      <c r="DQ130" s="323"/>
      <c r="DR130" s="315"/>
      <c r="DS130" s="313"/>
      <c r="DT130" s="313"/>
      <c r="DU130" s="313"/>
      <c r="DV130" s="310"/>
      <c r="DW130" s="311"/>
      <c r="DX130" s="315"/>
      <c r="DY130" s="313"/>
      <c r="DZ130" s="313"/>
      <c r="EA130" s="313"/>
      <c r="EB130" s="310"/>
      <c r="EC130" s="311"/>
      <c r="ED130" s="312"/>
    </row>
    <row r="131" spans="2:134" ht="12.6" customHeight="1" x14ac:dyDescent="0.2">
      <c r="B131" s="365"/>
      <c r="C131" s="364"/>
      <c r="D131" s="364"/>
      <c r="E131" s="364"/>
      <c r="F131" s="360"/>
      <c r="G131" s="361"/>
      <c r="H131" s="303"/>
      <c r="I131" s="303"/>
      <c r="J131" s="306"/>
      <c r="K131" s="360"/>
      <c r="L131" s="344"/>
      <c r="M131" s="367"/>
      <c r="N131" s="344"/>
      <c r="O131" s="344"/>
      <c r="P131" s="344"/>
      <c r="Q131" s="345"/>
      <c r="R131" s="346"/>
      <c r="S131" s="344"/>
      <c r="T131" s="347"/>
      <c r="U131" s="345"/>
      <c r="V131" s="346"/>
      <c r="W131" s="344"/>
      <c r="X131" s="174" t="s">
        <v>157</v>
      </c>
      <c r="Y131" s="188" t="s">
        <v>152</v>
      </c>
      <c r="Z131" s="185">
        <f>VLOOKUP($X131,vstupy!$B$18:$F$31,MATCH($Y131,vstupy!$B$17:$F$17,0),0)</f>
        <v>0</v>
      </c>
      <c r="AA131" s="121" t="s">
        <v>158</v>
      </c>
      <c r="AB131" s="185">
        <f>VLOOKUP($AA131,vstupy!$B$34:$C$36,2,FALSE)</f>
        <v>0</v>
      </c>
      <c r="AC131" s="185">
        <f t="shared" si="1273"/>
        <v>0</v>
      </c>
      <c r="AD131" s="343"/>
      <c r="AE131" s="327"/>
      <c r="AF131" s="315"/>
      <c r="AG131" s="330"/>
      <c r="AH131" s="330"/>
      <c r="AI131" s="330"/>
      <c r="AJ131" s="330"/>
      <c r="AK131" s="330"/>
      <c r="AL131" s="330"/>
      <c r="AM131" s="333"/>
      <c r="AN131" s="330"/>
      <c r="AO131" s="336"/>
      <c r="AP131" s="315"/>
      <c r="AQ131" s="313"/>
      <c r="AR131" s="313"/>
      <c r="AS131" s="313"/>
      <c r="AT131" s="313"/>
      <c r="AU131" s="313"/>
      <c r="AV131" s="313"/>
      <c r="AW131" s="313"/>
      <c r="AX131" s="313"/>
      <c r="AY131" s="313"/>
      <c r="AZ131" s="313"/>
      <c r="BA131" s="313"/>
      <c r="BB131" s="313"/>
      <c r="BC131" s="313"/>
      <c r="BD131" s="313"/>
      <c r="BE131" s="313"/>
      <c r="BF131" s="313"/>
      <c r="BG131" s="313"/>
      <c r="BH131" s="313"/>
      <c r="BI131" s="324"/>
      <c r="BJ131" s="314"/>
      <c r="BK131" s="315"/>
      <c r="BL131" s="313"/>
      <c r="BM131" s="313"/>
      <c r="BN131" s="313"/>
      <c r="BO131" s="313"/>
      <c r="BP131" s="313"/>
      <c r="BQ131" s="313"/>
      <c r="BR131" s="313"/>
      <c r="BS131" s="313"/>
      <c r="BT131" s="310"/>
      <c r="BU131" s="315"/>
      <c r="BV131" s="313"/>
      <c r="BW131" s="313"/>
      <c r="BX131" s="313"/>
      <c r="BY131" s="313"/>
      <c r="BZ131" s="313"/>
      <c r="CA131" s="313"/>
      <c r="CB131" s="313"/>
      <c r="CC131" s="313"/>
      <c r="CD131" s="310"/>
      <c r="CE131" s="316"/>
      <c r="CF131" s="315"/>
      <c r="CG131" s="313"/>
      <c r="CH131" s="313"/>
      <c r="CI131" s="313"/>
      <c r="CJ131" s="310"/>
      <c r="CK131" s="317"/>
      <c r="CL131" s="320"/>
      <c r="CM131" s="315"/>
      <c r="CN131" s="313"/>
      <c r="CO131" s="313"/>
      <c r="CP131" s="313"/>
      <c r="CQ131" s="313"/>
      <c r="CR131" s="313"/>
      <c r="CS131" s="313"/>
      <c r="CT131" s="313"/>
      <c r="CU131" s="313"/>
      <c r="CV131" s="310"/>
      <c r="CW131" s="314"/>
      <c r="CX131" s="314"/>
      <c r="CY131" s="315"/>
      <c r="CZ131" s="313"/>
      <c r="DA131" s="313"/>
      <c r="DB131" s="313"/>
      <c r="DC131" s="313"/>
      <c r="DD131" s="313"/>
      <c r="DE131" s="313"/>
      <c r="DF131" s="313"/>
      <c r="DG131" s="313"/>
      <c r="DH131" s="310"/>
      <c r="DI131" s="321"/>
      <c r="DJ131" s="321"/>
      <c r="DK131" s="322"/>
      <c r="DL131" s="322"/>
      <c r="DM131" s="322"/>
      <c r="DN131" s="322"/>
      <c r="DO131" s="322"/>
      <c r="DP131" s="322"/>
      <c r="DQ131" s="323"/>
      <c r="DR131" s="315"/>
      <c r="DS131" s="313"/>
      <c r="DT131" s="313"/>
      <c r="DU131" s="313"/>
      <c r="DV131" s="310"/>
      <c r="DW131" s="311"/>
      <c r="DX131" s="315"/>
      <c r="DY131" s="313"/>
      <c r="DZ131" s="313"/>
      <c r="EA131" s="313"/>
      <c r="EB131" s="310"/>
      <c r="EC131" s="311"/>
      <c r="ED131" s="312"/>
    </row>
    <row r="132" spans="2:134" ht="12.6" customHeight="1" x14ac:dyDescent="0.2">
      <c r="B132" s="366">
        <f t="shared" ref="B132" si="2319">B129+1</f>
        <v>42</v>
      </c>
      <c r="C132" s="363" t="s">
        <v>366</v>
      </c>
      <c r="D132" s="363" t="s">
        <v>331</v>
      </c>
      <c r="E132" s="363" t="s">
        <v>362</v>
      </c>
      <c r="F132" s="355" t="s">
        <v>208</v>
      </c>
      <c r="G132" s="362">
        <v>46388</v>
      </c>
      <c r="H132" s="307" t="str">
        <f t="shared" ref="H132" si="2320">IF($F132="3e)  Skoršia transpozícia  - zavedenie transpozície pred termínom ktorý určuje smernica EÚ. "," ","")</f>
        <v/>
      </c>
      <c r="I132" s="307" t="str">
        <f t="shared" ref="I132" si="2321">IF($F132="3e)  Skoršia transpozícia  - zavedenie transpozície pred termínom ktorý určuje smernica EÚ. ",$H132,"NA")</f>
        <v>NA</v>
      </c>
      <c r="J132" s="298">
        <f>IF(I132&gt;12,1,I132/12)</f>
        <v>1</v>
      </c>
      <c r="K132" s="355" t="s">
        <v>476</v>
      </c>
      <c r="L132" s="348">
        <v>1</v>
      </c>
      <c r="M132" s="354">
        <f>IF(L132="N",0,L132)</f>
        <v>1</v>
      </c>
      <c r="N132" s="348" t="s">
        <v>213</v>
      </c>
      <c r="O132" s="348"/>
      <c r="P132" s="348">
        <v>70</v>
      </c>
      <c r="Q132" s="349" t="s">
        <v>185</v>
      </c>
      <c r="R132" s="350">
        <f>VLOOKUP(Q132,vstupy!$B$3:$C$15,2,FALSE)</f>
        <v>0.25</v>
      </c>
      <c r="S132" s="348"/>
      <c r="T132" s="351"/>
      <c r="U132" s="349" t="s">
        <v>36</v>
      </c>
      <c r="V132" s="350">
        <f>VLOOKUP(U132,vstupy!$B$3:$C$15,2,FALSE)</f>
        <v>0</v>
      </c>
      <c r="W132" s="348"/>
      <c r="X132" s="283" t="s">
        <v>157</v>
      </c>
      <c r="Y132" s="284" t="s">
        <v>152</v>
      </c>
      <c r="Z132" s="285">
        <f>VLOOKUP($X132,vstupy!$B$18:$F$31,MATCH($Y132,vstupy!$B$17:$F$17,0),0)</f>
        <v>0</v>
      </c>
      <c r="AA132" s="286" t="s">
        <v>158</v>
      </c>
      <c r="AB132" s="285">
        <f>VLOOKUP($AA132,vstupy!$B$34:$C$36,2,FALSE)</f>
        <v>0</v>
      </c>
      <c r="AC132" s="285">
        <f t="shared" si="1273"/>
        <v>0</v>
      </c>
      <c r="AD132" s="338" t="s">
        <v>36</v>
      </c>
      <c r="AE132" s="325">
        <f>VLOOKUP(AD132,vstupy!$B$3:$C$15,2,FALSE)</f>
        <v>0</v>
      </c>
      <c r="AF132" s="328">
        <f>IFERROR(IF(M132=0,"N",O132/L132*J132),0)</f>
        <v>0</v>
      </c>
      <c r="AG132" s="330">
        <f>O132*J132</f>
        <v>0</v>
      </c>
      <c r="AH132" s="332">
        <f t="shared" ref="AH132" si="2322">P132*R132*J132</f>
        <v>17.5</v>
      </c>
      <c r="AI132" s="333">
        <f t="shared" ref="AI132" si="2323">IFERROR(AH132*M132,0)</f>
        <v>17.5</v>
      </c>
      <c r="AJ132" s="332">
        <f t="shared" si="1395"/>
        <v>0</v>
      </c>
      <c r="AK132" s="330">
        <f t="shared" ref="AK132" si="2324">S132*J132</f>
        <v>0</v>
      </c>
      <c r="AL132" s="330">
        <f>T132*V132*J132</f>
        <v>0</v>
      </c>
      <c r="AM132" s="334">
        <f t="shared" ref="AM132" si="2325">IFERROR(AL132*M132,0)</f>
        <v>0</v>
      </c>
      <c r="AN132" s="333">
        <f t="shared" ref="AN132" si="2326">IF(W132&gt;0,IF(AE132&gt;0,($G$5/160)*(W132/60)*AE132*J132,0),IF(AE132&gt;0,($G$5/160)*((AC132+AC133+AC134)/60)*AE132*J132,0))</f>
        <v>0</v>
      </c>
      <c r="AO132" s="336">
        <f>IFERROR(AN132*M132,0)</f>
        <v>0</v>
      </c>
      <c r="AP132" s="315">
        <f t="shared" ref="AP132" si="2327">IF($N132="In (zvyšuje náklady)",AF132,0)</f>
        <v>0</v>
      </c>
      <c r="AQ132" s="313">
        <f t="shared" ref="AQ132" si="2328">IF($N132="In (zvyšuje náklady)",AG132,0)</f>
        <v>0</v>
      </c>
      <c r="AR132" s="313">
        <f t="shared" ref="AR132" si="2329">IF($N132="In (zvyšuje náklady)",AH132,0)</f>
        <v>0</v>
      </c>
      <c r="AS132" s="313">
        <f t="shared" ref="AS132" si="2330">IF($N132="In (zvyšuje náklady)",AI132,0)</f>
        <v>0</v>
      </c>
      <c r="AT132" s="313">
        <f t="shared" ref="AT132" si="2331">IF($N132="In (zvyšuje náklady)",AJ132,0)</f>
        <v>0</v>
      </c>
      <c r="AU132" s="313">
        <f t="shared" ref="AU132" si="2332">IF($N132="In (zvyšuje náklady)",AK132,0)</f>
        <v>0</v>
      </c>
      <c r="AV132" s="313">
        <f t="shared" ref="AV132" si="2333">IF($N132="In (zvyšuje náklady)",AL132,0)</f>
        <v>0</v>
      </c>
      <c r="AW132" s="313">
        <f t="shared" ref="AW132" si="2334">IF($N132="In (zvyšuje náklady)",AM132,0)</f>
        <v>0</v>
      </c>
      <c r="AX132" s="313">
        <f t="shared" ref="AX132" si="2335">IF($N132="In (zvyšuje náklady)",AN132,0)</f>
        <v>0</v>
      </c>
      <c r="AY132" s="313">
        <f t="shared" ref="AY132" si="2336">IF($N132="In (zvyšuje náklady)",AO132,0)</f>
        <v>0</v>
      </c>
      <c r="AZ132" s="313">
        <f t="shared" ref="AZ132" si="2337">IF($N132="Out (znižuje náklady)",AF132,"0")</f>
        <v>0</v>
      </c>
      <c r="BA132" s="313">
        <f t="shared" ref="BA132" si="2338">IF($N132="Out (znižuje náklady)",AG132,"0")</f>
        <v>0</v>
      </c>
      <c r="BB132" s="313">
        <f t="shared" ref="BB132" si="2339">IF($N132="Out (znižuje náklady)",AH132,"0")</f>
        <v>17.5</v>
      </c>
      <c r="BC132" s="313">
        <f t="shared" ref="BC132" si="2340">IF($N132="Out (znižuje náklady)",AI132,"0")</f>
        <v>17.5</v>
      </c>
      <c r="BD132" s="313">
        <f t="shared" ref="BD132" si="2341">IF($N132="Out (znižuje náklady)",AJ132,"0")</f>
        <v>0</v>
      </c>
      <c r="BE132" s="313">
        <f t="shared" ref="BE132" si="2342">IF($N132="Out (znižuje náklady)",AK132,"0")</f>
        <v>0</v>
      </c>
      <c r="BF132" s="313">
        <f t="shared" ref="BF132" si="2343">IF($N132="Out (znižuje náklady)",AL132,"0")</f>
        <v>0</v>
      </c>
      <c r="BG132" s="313">
        <f t="shared" ref="BG132" si="2344">IF($N132="Out (znižuje náklady)",AM132,"0")</f>
        <v>0</v>
      </c>
      <c r="BH132" s="313">
        <f t="shared" ref="BH132" si="2345">IF($N132="Out (znižuje náklady)",AN132,"0")</f>
        <v>0</v>
      </c>
      <c r="BI132" s="324">
        <f t="shared" ref="BI132" si="2346">IF($N132="Out (znižuje náklady)",AO132,"0")</f>
        <v>0</v>
      </c>
      <c r="BJ132" s="314">
        <f>IF(F132=vstupy!$B$47,0,1)</f>
        <v>1</v>
      </c>
      <c r="BK132" s="315">
        <f t="shared" ref="BK132" si="2347">$BJ132*AP132</f>
        <v>0</v>
      </c>
      <c r="BL132" s="313">
        <f t="shared" ref="BL132" si="2348">$BJ132*AQ132</f>
        <v>0</v>
      </c>
      <c r="BM132" s="313">
        <f t="shared" ref="BM132" si="2349">$BJ132*AR132</f>
        <v>0</v>
      </c>
      <c r="BN132" s="313">
        <f t="shared" ref="BN132" si="2350">$BJ132*AS132</f>
        <v>0</v>
      </c>
      <c r="BO132" s="313">
        <f t="shared" ref="BO132" si="2351">$BJ132*AT132</f>
        <v>0</v>
      </c>
      <c r="BP132" s="313">
        <f t="shared" ref="BP132" si="2352">$BJ132*AU132</f>
        <v>0</v>
      </c>
      <c r="BQ132" s="313">
        <f t="shared" ref="BQ132" si="2353">$BJ132*AV132</f>
        <v>0</v>
      </c>
      <c r="BR132" s="313">
        <f t="shared" ref="BR132" si="2354">$BJ132*AW132</f>
        <v>0</v>
      </c>
      <c r="BS132" s="313">
        <f t="shared" ref="BS132" si="2355">$BJ132*AX132</f>
        <v>0</v>
      </c>
      <c r="BT132" s="310">
        <f t="shared" ref="BT132" si="2356">$BJ132*AY132</f>
        <v>0</v>
      </c>
      <c r="BU132" s="315">
        <f t="shared" ref="BU132" si="2357">$BJ132*AZ132</f>
        <v>0</v>
      </c>
      <c r="BV132" s="313">
        <f t="shared" ref="BV132" si="2358">$BJ132*BA132</f>
        <v>0</v>
      </c>
      <c r="BW132" s="313">
        <f t="shared" ref="BW132" si="2359">$BJ132*BB132</f>
        <v>17.5</v>
      </c>
      <c r="BX132" s="313">
        <f t="shared" ref="BX132" si="2360">$BJ132*BC132</f>
        <v>17.5</v>
      </c>
      <c r="BY132" s="313">
        <f t="shared" ref="BY132" si="2361">$BJ132*BD132</f>
        <v>0</v>
      </c>
      <c r="BZ132" s="313">
        <f t="shared" ref="BZ132" si="2362">$BJ132*BE132</f>
        <v>0</v>
      </c>
      <c r="CA132" s="313">
        <f t="shared" ref="CA132" si="2363">$BJ132*BF132</f>
        <v>0</v>
      </c>
      <c r="CB132" s="313">
        <f t="shared" ref="CB132" si="2364">$BJ132*BG132</f>
        <v>0</v>
      </c>
      <c r="CC132" s="313">
        <f t="shared" ref="CC132" si="2365">$BJ132*BH132</f>
        <v>0</v>
      </c>
      <c r="CD132" s="310">
        <f t="shared" ref="CD132" si="2366">$BJ132*BI132</f>
        <v>0</v>
      </c>
      <c r="CE132" s="316">
        <f>IF(N132="Nemení sa",1,0)</f>
        <v>0</v>
      </c>
      <c r="CF132" s="315">
        <f>AG132*$CE132</f>
        <v>0</v>
      </c>
      <c r="CG132" s="313">
        <f>AI132*$CE132</f>
        <v>0</v>
      </c>
      <c r="CH132" s="313">
        <f>AK132*$CE132</f>
        <v>0</v>
      </c>
      <c r="CI132" s="313">
        <f>AM132*$CE132</f>
        <v>0</v>
      </c>
      <c r="CJ132" s="310">
        <f>AO132*$CE132</f>
        <v>0</v>
      </c>
      <c r="CK132" s="317">
        <f t="shared" ref="CK132" si="2367">SUM(CF132:CJ134)</f>
        <v>0</v>
      </c>
      <c r="CL132" s="318">
        <f>IF(F132=vstupy!B$42,"1",0)</f>
        <v>0</v>
      </c>
      <c r="CM132" s="315">
        <f t="shared" ref="CM132:CV132" si="2368">IF($CL132="1",AP132,0)</f>
        <v>0</v>
      </c>
      <c r="CN132" s="313">
        <f t="shared" si="2368"/>
        <v>0</v>
      </c>
      <c r="CO132" s="313">
        <f t="shared" si="2368"/>
        <v>0</v>
      </c>
      <c r="CP132" s="313">
        <f t="shared" si="2368"/>
        <v>0</v>
      </c>
      <c r="CQ132" s="313">
        <f t="shared" si="2368"/>
        <v>0</v>
      </c>
      <c r="CR132" s="313">
        <f t="shared" si="2368"/>
        <v>0</v>
      </c>
      <c r="CS132" s="313">
        <f t="shared" si="2368"/>
        <v>0</v>
      </c>
      <c r="CT132" s="313">
        <f t="shared" si="2368"/>
        <v>0</v>
      </c>
      <c r="CU132" s="313">
        <f t="shared" si="2368"/>
        <v>0</v>
      </c>
      <c r="CV132" s="310">
        <f t="shared" si="2368"/>
        <v>0</v>
      </c>
      <c r="CW132" s="314">
        <f>CP132+CT132+CV132</f>
        <v>0</v>
      </c>
      <c r="CX132" s="314">
        <f t="shared" ref="CX132" si="2369">CN132+CR132</f>
        <v>0</v>
      </c>
      <c r="CY132" s="315">
        <f t="shared" ref="CY132:DH132" si="2370">IF($CL132="1",AZ132,0)</f>
        <v>0</v>
      </c>
      <c r="CZ132" s="313">
        <f t="shared" si="2370"/>
        <v>0</v>
      </c>
      <c r="DA132" s="313">
        <f t="shared" si="2370"/>
        <v>0</v>
      </c>
      <c r="DB132" s="313">
        <f t="shared" si="2370"/>
        <v>0</v>
      </c>
      <c r="DC132" s="313">
        <f t="shared" si="2370"/>
        <v>0</v>
      </c>
      <c r="DD132" s="313">
        <f t="shared" si="2370"/>
        <v>0</v>
      </c>
      <c r="DE132" s="313">
        <f t="shared" si="2370"/>
        <v>0</v>
      </c>
      <c r="DF132" s="313">
        <f t="shared" si="2370"/>
        <v>0</v>
      </c>
      <c r="DG132" s="313">
        <f t="shared" si="2370"/>
        <v>0</v>
      </c>
      <c r="DH132" s="310">
        <f t="shared" si="2370"/>
        <v>0</v>
      </c>
      <c r="DI132" s="321">
        <f>DB132+DF132+DH132</f>
        <v>0</v>
      </c>
      <c r="DJ132" s="321">
        <f t="shared" ref="DJ132" si="2371">CZ132+DD132</f>
        <v>0</v>
      </c>
      <c r="DK132" s="322">
        <f>IF(CE132=0,1,0)</f>
        <v>1</v>
      </c>
      <c r="DL132" s="322">
        <f>IFERROR(IF($AF132="N",AH132+AJ132+AL132+AN132,AF132+AH132+AJ132+AL132+AN132),0)*$DK132</f>
        <v>17.5</v>
      </c>
      <c r="DM132" s="322">
        <f>(AG132+AI132+AK132+AM132+AO132)*$DK132</f>
        <v>17.5</v>
      </c>
      <c r="DN132" s="322">
        <f>AS132+AW132+AY132-CW132</f>
        <v>0</v>
      </c>
      <c r="DO132" s="322">
        <f>BC132+BG132+BI132-DI132</f>
        <v>17.5</v>
      </c>
      <c r="DP132" s="322">
        <f>DN132+DO132</f>
        <v>17.5</v>
      </c>
      <c r="DQ132" s="323" t="str">
        <f>IF(OR(F132=vstupy!B$40,F132=vstupy!B$41,F132=vstupy!B$42,),"0","1")</f>
        <v>0</v>
      </c>
      <c r="DR132" s="315">
        <f>IF($DQ132="1",AQ132,"0")+CF132</f>
        <v>0</v>
      </c>
      <c r="DS132" s="313">
        <f>IF($DQ132="1",AS132,"0")+CG132</f>
        <v>0</v>
      </c>
      <c r="DT132" s="313">
        <f>IF($DQ132="1",AU132,"0")+CH132</f>
        <v>0</v>
      </c>
      <c r="DU132" s="313">
        <f>IF($DQ132="1",AW132,"0")+CI132</f>
        <v>0</v>
      </c>
      <c r="DV132" s="310">
        <f>IF($DQ132="1",AY132,"0")+CJ132</f>
        <v>0</v>
      </c>
      <c r="DW132" s="311">
        <f t="shared" ref="DW132" si="2372">SUM(DR132:DV134)</f>
        <v>0</v>
      </c>
      <c r="DX132" s="315" t="str">
        <f t="shared" ref="DX132" si="2373">IF($DQ132="1",BA132,"0")</f>
        <v>0</v>
      </c>
      <c r="DY132" s="313" t="str">
        <f t="shared" ref="DY132" si="2374">IF($DQ132="1",BC132,"0")</f>
        <v>0</v>
      </c>
      <c r="DZ132" s="313" t="str">
        <f t="shared" ref="DZ132" si="2375">IF($DQ132="1",BE132,"0")</f>
        <v>0</v>
      </c>
      <c r="EA132" s="313" t="str">
        <f>IF($DQ132="1",BG132,"0")</f>
        <v>0</v>
      </c>
      <c r="EB132" s="310" t="str">
        <f>IF($DQ132="1",BI132,"0")</f>
        <v>0</v>
      </c>
      <c r="EC132" s="311">
        <f t="shared" ref="EC132" si="2376">SUM(DX132:EB134)</f>
        <v>0</v>
      </c>
      <c r="ED132" s="312">
        <f>EC132+DW132</f>
        <v>0</v>
      </c>
    </row>
    <row r="133" spans="2:134" ht="12.6" customHeight="1" x14ac:dyDescent="0.2">
      <c r="B133" s="366"/>
      <c r="C133" s="363"/>
      <c r="D133" s="363"/>
      <c r="E133" s="363"/>
      <c r="F133" s="356"/>
      <c r="G133" s="362"/>
      <c r="H133" s="308"/>
      <c r="I133" s="308"/>
      <c r="J133" s="299"/>
      <c r="K133" s="356"/>
      <c r="L133" s="348"/>
      <c r="M133" s="354"/>
      <c r="N133" s="348"/>
      <c r="O133" s="348"/>
      <c r="P133" s="348"/>
      <c r="Q133" s="349"/>
      <c r="R133" s="350"/>
      <c r="S133" s="348"/>
      <c r="T133" s="351"/>
      <c r="U133" s="349"/>
      <c r="V133" s="350"/>
      <c r="W133" s="348"/>
      <c r="X133" s="283" t="s">
        <v>157</v>
      </c>
      <c r="Y133" s="284" t="s">
        <v>152</v>
      </c>
      <c r="Z133" s="285">
        <f>VLOOKUP($X133,vstupy!$B$18:$F$31,MATCH($Y133,vstupy!$B$17:$F$17,0),0)</f>
        <v>0</v>
      </c>
      <c r="AA133" s="286" t="s">
        <v>158</v>
      </c>
      <c r="AB133" s="285">
        <f>VLOOKUP($AA133,vstupy!$B$34:$C$36,2,FALSE)</f>
        <v>0</v>
      </c>
      <c r="AC133" s="285">
        <f t="shared" si="1273"/>
        <v>0</v>
      </c>
      <c r="AD133" s="339"/>
      <c r="AE133" s="326"/>
      <c r="AF133" s="315"/>
      <c r="AG133" s="330"/>
      <c r="AH133" s="330"/>
      <c r="AI133" s="330"/>
      <c r="AJ133" s="330"/>
      <c r="AK133" s="330"/>
      <c r="AL133" s="330"/>
      <c r="AM133" s="335"/>
      <c r="AN133" s="330"/>
      <c r="AO133" s="336"/>
      <c r="AP133" s="315"/>
      <c r="AQ133" s="313"/>
      <c r="AR133" s="313"/>
      <c r="AS133" s="313"/>
      <c r="AT133" s="313"/>
      <c r="AU133" s="313"/>
      <c r="AV133" s="313"/>
      <c r="AW133" s="313"/>
      <c r="AX133" s="313"/>
      <c r="AY133" s="313"/>
      <c r="AZ133" s="313"/>
      <c r="BA133" s="313"/>
      <c r="BB133" s="313"/>
      <c r="BC133" s="313"/>
      <c r="BD133" s="313"/>
      <c r="BE133" s="313"/>
      <c r="BF133" s="313"/>
      <c r="BG133" s="313"/>
      <c r="BH133" s="313"/>
      <c r="BI133" s="324"/>
      <c r="BJ133" s="314"/>
      <c r="BK133" s="315"/>
      <c r="BL133" s="313"/>
      <c r="BM133" s="313"/>
      <c r="BN133" s="313"/>
      <c r="BO133" s="313"/>
      <c r="BP133" s="313"/>
      <c r="BQ133" s="313"/>
      <c r="BR133" s="313"/>
      <c r="BS133" s="313"/>
      <c r="BT133" s="310"/>
      <c r="BU133" s="315"/>
      <c r="BV133" s="313"/>
      <c r="BW133" s="313"/>
      <c r="BX133" s="313"/>
      <c r="BY133" s="313"/>
      <c r="BZ133" s="313"/>
      <c r="CA133" s="313"/>
      <c r="CB133" s="313"/>
      <c r="CC133" s="313"/>
      <c r="CD133" s="310"/>
      <c r="CE133" s="316"/>
      <c r="CF133" s="315"/>
      <c r="CG133" s="313"/>
      <c r="CH133" s="313"/>
      <c r="CI133" s="313"/>
      <c r="CJ133" s="310"/>
      <c r="CK133" s="317"/>
      <c r="CL133" s="319"/>
      <c r="CM133" s="315"/>
      <c r="CN133" s="313"/>
      <c r="CO133" s="313"/>
      <c r="CP133" s="313"/>
      <c r="CQ133" s="313"/>
      <c r="CR133" s="313"/>
      <c r="CS133" s="313"/>
      <c r="CT133" s="313"/>
      <c r="CU133" s="313"/>
      <c r="CV133" s="310"/>
      <c r="CW133" s="314"/>
      <c r="CX133" s="314"/>
      <c r="CY133" s="315"/>
      <c r="CZ133" s="313"/>
      <c r="DA133" s="313"/>
      <c r="DB133" s="313"/>
      <c r="DC133" s="313"/>
      <c r="DD133" s="313"/>
      <c r="DE133" s="313"/>
      <c r="DF133" s="313"/>
      <c r="DG133" s="313"/>
      <c r="DH133" s="310"/>
      <c r="DI133" s="321"/>
      <c r="DJ133" s="321"/>
      <c r="DK133" s="322"/>
      <c r="DL133" s="322"/>
      <c r="DM133" s="322"/>
      <c r="DN133" s="322"/>
      <c r="DO133" s="322"/>
      <c r="DP133" s="322"/>
      <c r="DQ133" s="323"/>
      <c r="DR133" s="315"/>
      <c r="DS133" s="313"/>
      <c r="DT133" s="313"/>
      <c r="DU133" s="313"/>
      <c r="DV133" s="310"/>
      <c r="DW133" s="311"/>
      <c r="DX133" s="315"/>
      <c r="DY133" s="313"/>
      <c r="DZ133" s="313"/>
      <c r="EA133" s="313"/>
      <c r="EB133" s="310"/>
      <c r="EC133" s="311"/>
      <c r="ED133" s="312"/>
    </row>
    <row r="134" spans="2:134" ht="12.6" customHeight="1" x14ac:dyDescent="0.2">
      <c r="B134" s="366"/>
      <c r="C134" s="363"/>
      <c r="D134" s="363"/>
      <c r="E134" s="363"/>
      <c r="F134" s="357"/>
      <c r="G134" s="362"/>
      <c r="H134" s="309"/>
      <c r="I134" s="309"/>
      <c r="J134" s="300"/>
      <c r="K134" s="357"/>
      <c r="L134" s="348"/>
      <c r="M134" s="354"/>
      <c r="N134" s="348"/>
      <c r="O134" s="348"/>
      <c r="P134" s="348"/>
      <c r="Q134" s="349"/>
      <c r="R134" s="350"/>
      <c r="S134" s="348"/>
      <c r="T134" s="351"/>
      <c r="U134" s="349"/>
      <c r="V134" s="350"/>
      <c r="W134" s="348"/>
      <c r="X134" s="283" t="s">
        <v>157</v>
      </c>
      <c r="Y134" s="284" t="s">
        <v>152</v>
      </c>
      <c r="Z134" s="285">
        <f>VLOOKUP($X134,vstupy!$B$18:$F$31,MATCH($Y134,vstupy!$B$17:$F$17,0),0)</f>
        <v>0</v>
      </c>
      <c r="AA134" s="286" t="s">
        <v>158</v>
      </c>
      <c r="AB134" s="285">
        <f>VLOOKUP($AA134,vstupy!$B$34:$C$36,2,FALSE)</f>
        <v>0</v>
      </c>
      <c r="AC134" s="285">
        <f t="shared" si="1273"/>
        <v>0</v>
      </c>
      <c r="AD134" s="340"/>
      <c r="AE134" s="327"/>
      <c r="AF134" s="315"/>
      <c r="AG134" s="330"/>
      <c r="AH134" s="330"/>
      <c r="AI134" s="330"/>
      <c r="AJ134" s="330"/>
      <c r="AK134" s="330"/>
      <c r="AL134" s="330"/>
      <c r="AM134" s="333"/>
      <c r="AN134" s="330"/>
      <c r="AO134" s="336"/>
      <c r="AP134" s="315"/>
      <c r="AQ134" s="313"/>
      <c r="AR134" s="313"/>
      <c r="AS134" s="313"/>
      <c r="AT134" s="313"/>
      <c r="AU134" s="313"/>
      <c r="AV134" s="313"/>
      <c r="AW134" s="313"/>
      <c r="AX134" s="313"/>
      <c r="AY134" s="313"/>
      <c r="AZ134" s="313"/>
      <c r="BA134" s="313"/>
      <c r="BB134" s="313"/>
      <c r="BC134" s="313"/>
      <c r="BD134" s="313"/>
      <c r="BE134" s="313"/>
      <c r="BF134" s="313"/>
      <c r="BG134" s="313"/>
      <c r="BH134" s="313"/>
      <c r="BI134" s="324"/>
      <c r="BJ134" s="314"/>
      <c r="BK134" s="315"/>
      <c r="BL134" s="313"/>
      <c r="BM134" s="313"/>
      <c r="BN134" s="313"/>
      <c r="BO134" s="313"/>
      <c r="BP134" s="313"/>
      <c r="BQ134" s="313"/>
      <c r="BR134" s="313"/>
      <c r="BS134" s="313"/>
      <c r="BT134" s="310"/>
      <c r="BU134" s="315"/>
      <c r="BV134" s="313"/>
      <c r="BW134" s="313"/>
      <c r="BX134" s="313"/>
      <c r="BY134" s="313"/>
      <c r="BZ134" s="313"/>
      <c r="CA134" s="313"/>
      <c r="CB134" s="313"/>
      <c r="CC134" s="313"/>
      <c r="CD134" s="310"/>
      <c r="CE134" s="316"/>
      <c r="CF134" s="315"/>
      <c r="CG134" s="313"/>
      <c r="CH134" s="313"/>
      <c r="CI134" s="313"/>
      <c r="CJ134" s="310"/>
      <c r="CK134" s="317"/>
      <c r="CL134" s="320"/>
      <c r="CM134" s="315"/>
      <c r="CN134" s="313"/>
      <c r="CO134" s="313"/>
      <c r="CP134" s="313"/>
      <c r="CQ134" s="313"/>
      <c r="CR134" s="313"/>
      <c r="CS134" s="313"/>
      <c r="CT134" s="313"/>
      <c r="CU134" s="313"/>
      <c r="CV134" s="310"/>
      <c r="CW134" s="314"/>
      <c r="CX134" s="314"/>
      <c r="CY134" s="315"/>
      <c r="CZ134" s="313"/>
      <c r="DA134" s="313"/>
      <c r="DB134" s="313"/>
      <c r="DC134" s="313"/>
      <c r="DD134" s="313"/>
      <c r="DE134" s="313"/>
      <c r="DF134" s="313"/>
      <c r="DG134" s="313"/>
      <c r="DH134" s="310"/>
      <c r="DI134" s="321"/>
      <c r="DJ134" s="321"/>
      <c r="DK134" s="322"/>
      <c r="DL134" s="322"/>
      <c r="DM134" s="322"/>
      <c r="DN134" s="322"/>
      <c r="DO134" s="322"/>
      <c r="DP134" s="322"/>
      <c r="DQ134" s="323"/>
      <c r="DR134" s="315"/>
      <c r="DS134" s="313"/>
      <c r="DT134" s="313"/>
      <c r="DU134" s="313"/>
      <c r="DV134" s="310"/>
      <c r="DW134" s="311"/>
      <c r="DX134" s="315"/>
      <c r="DY134" s="313"/>
      <c r="DZ134" s="313"/>
      <c r="EA134" s="313"/>
      <c r="EB134" s="310"/>
      <c r="EC134" s="311"/>
      <c r="ED134" s="312"/>
    </row>
    <row r="135" spans="2:134" ht="12.6" customHeight="1" x14ac:dyDescent="0.2">
      <c r="B135" s="365">
        <f t="shared" ref="B135" si="2377">B132+1</f>
        <v>43</v>
      </c>
      <c r="C135" s="364" t="s">
        <v>367</v>
      </c>
      <c r="D135" s="364" t="s">
        <v>331</v>
      </c>
      <c r="E135" s="364" t="s">
        <v>362</v>
      </c>
      <c r="F135" s="358" t="s">
        <v>208</v>
      </c>
      <c r="G135" s="361">
        <v>46388</v>
      </c>
      <c r="H135" s="301" t="str">
        <f t="shared" ref="H135" si="2378">IF($F135="3e)  Skoršia transpozícia  - zavedenie transpozície pred termínom ktorý určuje smernica EÚ. "," ","")</f>
        <v/>
      </c>
      <c r="I135" s="301" t="str">
        <f t="shared" ref="I135" si="2379">IF($F135="3e)  Skoršia transpozícia  - zavedenie transpozície pred termínom ktorý určuje smernica EÚ. ",$H135,"NA")</f>
        <v>NA</v>
      </c>
      <c r="J135" s="304">
        <f>IF(I135&gt;12,1,I135/12)</f>
        <v>1</v>
      </c>
      <c r="K135" s="358" t="s">
        <v>476</v>
      </c>
      <c r="L135" s="344">
        <v>0</v>
      </c>
      <c r="M135" s="367">
        <f>IF(L135="N",0,L135)</f>
        <v>0</v>
      </c>
      <c r="N135" s="344" t="s">
        <v>213</v>
      </c>
      <c r="O135" s="344"/>
      <c r="P135" s="344">
        <v>25</v>
      </c>
      <c r="Q135" s="345" t="s">
        <v>185</v>
      </c>
      <c r="R135" s="346">
        <f>VLOOKUP(Q135,vstupy!$B$3:$C$15,2,FALSE)</f>
        <v>0.25</v>
      </c>
      <c r="S135" s="344"/>
      <c r="T135" s="347"/>
      <c r="U135" s="345" t="s">
        <v>36</v>
      </c>
      <c r="V135" s="346">
        <f>VLOOKUP(U135,vstupy!$B$3:$C$15,2,FALSE)</f>
        <v>0</v>
      </c>
      <c r="W135" s="344"/>
      <c r="X135" s="174" t="s">
        <v>157</v>
      </c>
      <c r="Y135" s="188" t="s">
        <v>152</v>
      </c>
      <c r="Z135" s="185">
        <f>VLOOKUP($X135,vstupy!$B$18:$F$31,MATCH($Y135,vstupy!$B$17:$F$17,0),0)</f>
        <v>0</v>
      </c>
      <c r="AA135" s="121" t="s">
        <v>158</v>
      </c>
      <c r="AB135" s="185">
        <f>VLOOKUP($AA135,vstupy!$B$34:$C$36,2,FALSE)</f>
        <v>0</v>
      </c>
      <c r="AC135" s="185">
        <f t="shared" si="1273"/>
        <v>0</v>
      </c>
      <c r="AD135" s="341" t="s">
        <v>36</v>
      </c>
      <c r="AE135" s="325">
        <f>VLOOKUP(AD135,vstupy!$B$3:$C$15,2,FALSE)</f>
        <v>0</v>
      </c>
      <c r="AF135" s="328" t="str">
        <f>IFERROR(IF(M135=0,"N",O135/L135*J135),0)</f>
        <v>N</v>
      </c>
      <c r="AG135" s="330">
        <f>O135*J135</f>
        <v>0</v>
      </c>
      <c r="AH135" s="332">
        <f t="shared" ref="AH135" si="2380">P135*R135*J135</f>
        <v>6.25</v>
      </c>
      <c r="AI135" s="333">
        <f t="shared" ref="AI135" si="2381">IFERROR(AH135*M135,0)</f>
        <v>0</v>
      </c>
      <c r="AJ135" s="332" t="str">
        <f t="shared" si="1395"/>
        <v>N</v>
      </c>
      <c r="AK135" s="330">
        <f t="shared" ref="AK135" si="2382">S135*J135</f>
        <v>0</v>
      </c>
      <c r="AL135" s="330">
        <f>T135*V135*J135</f>
        <v>0</v>
      </c>
      <c r="AM135" s="334">
        <f t="shared" ref="AM135" si="2383">IFERROR(AL135*M135,0)</f>
        <v>0</v>
      </c>
      <c r="AN135" s="333">
        <f t="shared" ref="AN135" si="2384">IF(W135&gt;0,IF(AE135&gt;0,($G$5/160)*(W135/60)*AE135*J135,0),IF(AE135&gt;0,($G$5/160)*((AC135+AC136+AC137)/60)*AE135*J135,0))</f>
        <v>0</v>
      </c>
      <c r="AO135" s="336">
        <f>IFERROR(AN135*M135,0)</f>
        <v>0</v>
      </c>
      <c r="AP135" s="315">
        <f t="shared" ref="AP135" si="2385">IF($N135="In (zvyšuje náklady)",AF135,0)</f>
        <v>0</v>
      </c>
      <c r="AQ135" s="313">
        <f t="shared" ref="AQ135" si="2386">IF($N135="In (zvyšuje náklady)",AG135,0)</f>
        <v>0</v>
      </c>
      <c r="AR135" s="313">
        <f t="shared" ref="AR135" si="2387">IF($N135="In (zvyšuje náklady)",AH135,0)</f>
        <v>0</v>
      </c>
      <c r="AS135" s="313">
        <f t="shared" ref="AS135" si="2388">IF($N135="In (zvyšuje náklady)",AI135,0)</f>
        <v>0</v>
      </c>
      <c r="AT135" s="313">
        <f t="shared" ref="AT135" si="2389">IF($N135="In (zvyšuje náklady)",AJ135,0)</f>
        <v>0</v>
      </c>
      <c r="AU135" s="313">
        <f t="shared" ref="AU135" si="2390">IF($N135="In (zvyšuje náklady)",AK135,0)</f>
        <v>0</v>
      </c>
      <c r="AV135" s="313">
        <f t="shared" ref="AV135" si="2391">IF($N135="In (zvyšuje náklady)",AL135,0)</f>
        <v>0</v>
      </c>
      <c r="AW135" s="313">
        <f t="shared" ref="AW135" si="2392">IF($N135="In (zvyšuje náklady)",AM135,0)</f>
        <v>0</v>
      </c>
      <c r="AX135" s="313">
        <f t="shared" ref="AX135" si="2393">IF($N135="In (zvyšuje náklady)",AN135,0)</f>
        <v>0</v>
      </c>
      <c r="AY135" s="313">
        <f t="shared" ref="AY135" si="2394">IF($N135="In (zvyšuje náklady)",AO135,0)</f>
        <v>0</v>
      </c>
      <c r="AZ135" s="313" t="str">
        <f t="shared" ref="AZ135" si="2395">IF($N135="Out (znižuje náklady)",AF135,"0")</f>
        <v>N</v>
      </c>
      <c r="BA135" s="313">
        <f t="shared" ref="BA135" si="2396">IF($N135="Out (znižuje náklady)",AG135,"0")</f>
        <v>0</v>
      </c>
      <c r="BB135" s="313">
        <f t="shared" ref="BB135" si="2397">IF($N135="Out (znižuje náklady)",AH135,"0")</f>
        <v>6.25</v>
      </c>
      <c r="BC135" s="313">
        <f t="shared" ref="BC135" si="2398">IF($N135="Out (znižuje náklady)",AI135,"0")</f>
        <v>0</v>
      </c>
      <c r="BD135" s="313" t="str">
        <f t="shared" ref="BD135" si="2399">IF($N135="Out (znižuje náklady)",AJ135,"0")</f>
        <v>N</v>
      </c>
      <c r="BE135" s="313">
        <f t="shared" ref="BE135" si="2400">IF($N135="Out (znižuje náklady)",AK135,"0")</f>
        <v>0</v>
      </c>
      <c r="BF135" s="313">
        <f t="shared" ref="BF135" si="2401">IF($N135="Out (znižuje náklady)",AL135,"0")</f>
        <v>0</v>
      </c>
      <c r="BG135" s="313">
        <f t="shared" ref="BG135" si="2402">IF($N135="Out (znižuje náklady)",AM135,"0")</f>
        <v>0</v>
      </c>
      <c r="BH135" s="313">
        <f t="shared" ref="BH135" si="2403">IF($N135="Out (znižuje náklady)",AN135,"0")</f>
        <v>0</v>
      </c>
      <c r="BI135" s="324">
        <f t="shared" ref="BI135" si="2404">IF($N135="Out (znižuje náklady)",AO135,"0")</f>
        <v>0</v>
      </c>
      <c r="BJ135" s="314">
        <f>IF(F135=vstupy!$B$47,0,1)</f>
        <v>1</v>
      </c>
      <c r="BK135" s="315">
        <f t="shared" ref="BK135" si="2405">$BJ135*AP135</f>
        <v>0</v>
      </c>
      <c r="BL135" s="313">
        <f t="shared" ref="BL135" si="2406">$BJ135*AQ135</f>
        <v>0</v>
      </c>
      <c r="BM135" s="313">
        <f t="shared" ref="BM135" si="2407">$BJ135*AR135</f>
        <v>0</v>
      </c>
      <c r="BN135" s="313">
        <f t="shared" ref="BN135" si="2408">$BJ135*AS135</f>
        <v>0</v>
      </c>
      <c r="BO135" s="313">
        <f t="shared" ref="BO135" si="2409">$BJ135*AT135</f>
        <v>0</v>
      </c>
      <c r="BP135" s="313">
        <f t="shared" ref="BP135" si="2410">$BJ135*AU135</f>
        <v>0</v>
      </c>
      <c r="BQ135" s="313">
        <f t="shared" ref="BQ135" si="2411">$BJ135*AV135</f>
        <v>0</v>
      </c>
      <c r="BR135" s="313">
        <f t="shared" ref="BR135" si="2412">$BJ135*AW135</f>
        <v>0</v>
      </c>
      <c r="BS135" s="313">
        <f t="shared" ref="BS135" si="2413">$BJ135*AX135</f>
        <v>0</v>
      </c>
      <c r="BT135" s="310">
        <f t="shared" ref="BT135" si="2414">$BJ135*AY135</f>
        <v>0</v>
      </c>
      <c r="BU135" s="315" t="e">
        <f t="shared" ref="BU135" si="2415">$BJ135*AZ135</f>
        <v>#VALUE!</v>
      </c>
      <c r="BV135" s="313">
        <f t="shared" ref="BV135" si="2416">$BJ135*BA135</f>
        <v>0</v>
      </c>
      <c r="BW135" s="313">
        <f t="shared" ref="BW135" si="2417">$BJ135*BB135</f>
        <v>6.25</v>
      </c>
      <c r="BX135" s="313">
        <f t="shared" ref="BX135" si="2418">$BJ135*BC135</f>
        <v>0</v>
      </c>
      <c r="BY135" s="313" t="e">
        <f t="shared" ref="BY135" si="2419">$BJ135*BD135</f>
        <v>#VALUE!</v>
      </c>
      <c r="BZ135" s="313">
        <f t="shared" ref="BZ135" si="2420">$BJ135*BE135</f>
        <v>0</v>
      </c>
      <c r="CA135" s="313">
        <f t="shared" ref="CA135" si="2421">$BJ135*BF135</f>
        <v>0</v>
      </c>
      <c r="CB135" s="313">
        <f t="shared" ref="CB135" si="2422">$BJ135*BG135</f>
        <v>0</v>
      </c>
      <c r="CC135" s="313">
        <f t="shared" ref="CC135" si="2423">$BJ135*BH135</f>
        <v>0</v>
      </c>
      <c r="CD135" s="310">
        <f t="shared" ref="CD135" si="2424">$BJ135*BI135</f>
        <v>0</v>
      </c>
      <c r="CE135" s="316">
        <f>IF(N135="Nemení sa",1,0)</f>
        <v>0</v>
      </c>
      <c r="CF135" s="315">
        <f>AG135*$CE135</f>
        <v>0</v>
      </c>
      <c r="CG135" s="313">
        <f>AI135*$CE135</f>
        <v>0</v>
      </c>
      <c r="CH135" s="313">
        <f>AK135*$CE135</f>
        <v>0</v>
      </c>
      <c r="CI135" s="313">
        <f>AM135*$CE135</f>
        <v>0</v>
      </c>
      <c r="CJ135" s="310">
        <f>AO135*$CE135</f>
        <v>0</v>
      </c>
      <c r="CK135" s="317">
        <f t="shared" ref="CK135" si="2425">SUM(CF135:CJ137)</f>
        <v>0</v>
      </c>
      <c r="CL135" s="318">
        <f>IF(F135=vstupy!B$42,"1",0)</f>
        <v>0</v>
      </c>
      <c r="CM135" s="315">
        <f t="shared" ref="CM135:CV135" si="2426">IF($CL135="1",AP135,0)</f>
        <v>0</v>
      </c>
      <c r="CN135" s="313">
        <f t="shared" si="2426"/>
        <v>0</v>
      </c>
      <c r="CO135" s="313">
        <f t="shared" si="2426"/>
        <v>0</v>
      </c>
      <c r="CP135" s="313">
        <f t="shared" si="2426"/>
        <v>0</v>
      </c>
      <c r="CQ135" s="313">
        <f t="shared" si="2426"/>
        <v>0</v>
      </c>
      <c r="CR135" s="313">
        <f t="shared" si="2426"/>
        <v>0</v>
      </c>
      <c r="CS135" s="313">
        <f t="shared" si="2426"/>
        <v>0</v>
      </c>
      <c r="CT135" s="313">
        <f t="shared" si="2426"/>
        <v>0</v>
      </c>
      <c r="CU135" s="313">
        <f t="shared" si="2426"/>
        <v>0</v>
      </c>
      <c r="CV135" s="310">
        <f t="shared" si="2426"/>
        <v>0</v>
      </c>
      <c r="CW135" s="314">
        <f>CP135+CT135+CV135</f>
        <v>0</v>
      </c>
      <c r="CX135" s="314">
        <f t="shared" ref="CX135" si="2427">CN135+CR135</f>
        <v>0</v>
      </c>
      <c r="CY135" s="315">
        <f t="shared" ref="CY135:DH135" si="2428">IF($CL135="1",AZ135,0)</f>
        <v>0</v>
      </c>
      <c r="CZ135" s="313">
        <f t="shared" si="2428"/>
        <v>0</v>
      </c>
      <c r="DA135" s="313">
        <f t="shared" si="2428"/>
        <v>0</v>
      </c>
      <c r="DB135" s="313">
        <f t="shared" si="2428"/>
        <v>0</v>
      </c>
      <c r="DC135" s="313">
        <f t="shared" si="2428"/>
        <v>0</v>
      </c>
      <c r="DD135" s="313">
        <f t="shared" si="2428"/>
        <v>0</v>
      </c>
      <c r="DE135" s="313">
        <f t="shared" si="2428"/>
        <v>0</v>
      </c>
      <c r="DF135" s="313">
        <f t="shared" si="2428"/>
        <v>0</v>
      </c>
      <c r="DG135" s="313">
        <f t="shared" si="2428"/>
        <v>0</v>
      </c>
      <c r="DH135" s="310">
        <f t="shared" si="2428"/>
        <v>0</v>
      </c>
      <c r="DI135" s="321">
        <f>DB135+DF135+DH135</f>
        <v>0</v>
      </c>
      <c r="DJ135" s="321">
        <f t="shared" ref="DJ135" si="2429">CZ135+DD135</f>
        <v>0</v>
      </c>
      <c r="DK135" s="322">
        <f>IF(CE135=0,1,0)</f>
        <v>1</v>
      </c>
      <c r="DL135" s="322">
        <f>IFERROR(IF($AF135="N",AH135+AJ135+AL135+AN135,AF135+AH135+AJ135+AL135+AN135),0)*$DK135</f>
        <v>0</v>
      </c>
      <c r="DM135" s="322">
        <f>(AG135+AI135+AK135+AM135+AO135)*$DK135</f>
        <v>0</v>
      </c>
      <c r="DN135" s="322">
        <f>AS135+AW135+AY135-CW135</f>
        <v>0</v>
      </c>
      <c r="DO135" s="322">
        <f>BC135+BG135+BI135-DI135</f>
        <v>0</v>
      </c>
      <c r="DP135" s="322">
        <f>DN135+DO135</f>
        <v>0</v>
      </c>
      <c r="DQ135" s="323" t="str">
        <f>IF(OR(F135=vstupy!B$40,F135=vstupy!B$41,F135=vstupy!B$42,),"0","1")</f>
        <v>0</v>
      </c>
      <c r="DR135" s="315">
        <f>IF($DQ135="1",AQ135,"0")+CF135</f>
        <v>0</v>
      </c>
      <c r="DS135" s="313">
        <f>IF($DQ135="1",AS135,"0")+CG135</f>
        <v>0</v>
      </c>
      <c r="DT135" s="313">
        <f>IF($DQ135="1",AU135,"0")+CH135</f>
        <v>0</v>
      </c>
      <c r="DU135" s="313">
        <f>IF($DQ135="1",AW135,"0")+CI135</f>
        <v>0</v>
      </c>
      <c r="DV135" s="310">
        <f>IF($DQ135="1",AY135,"0")+CJ135</f>
        <v>0</v>
      </c>
      <c r="DW135" s="311">
        <f t="shared" ref="DW135" si="2430">SUM(DR135:DV137)</f>
        <v>0</v>
      </c>
      <c r="DX135" s="315" t="str">
        <f t="shared" ref="DX135" si="2431">IF($DQ135="1",BA135,"0")</f>
        <v>0</v>
      </c>
      <c r="DY135" s="313" t="str">
        <f t="shared" ref="DY135" si="2432">IF($DQ135="1",BC135,"0")</f>
        <v>0</v>
      </c>
      <c r="DZ135" s="313" t="str">
        <f t="shared" ref="DZ135" si="2433">IF($DQ135="1",BE135,"0")</f>
        <v>0</v>
      </c>
      <c r="EA135" s="313" t="str">
        <f>IF($DQ135="1",BG135,"0")</f>
        <v>0</v>
      </c>
      <c r="EB135" s="310" t="str">
        <f>IF($DQ135="1",BI135,"0")</f>
        <v>0</v>
      </c>
      <c r="EC135" s="311">
        <f t="shared" ref="EC135" si="2434">SUM(DX135:EB137)</f>
        <v>0</v>
      </c>
      <c r="ED135" s="312">
        <f>EC135+DW135</f>
        <v>0</v>
      </c>
    </row>
    <row r="136" spans="2:134" ht="12.6" customHeight="1" x14ac:dyDescent="0.2">
      <c r="B136" s="365"/>
      <c r="C136" s="364"/>
      <c r="D136" s="364"/>
      <c r="E136" s="364"/>
      <c r="F136" s="359"/>
      <c r="G136" s="361"/>
      <c r="H136" s="302"/>
      <c r="I136" s="302"/>
      <c r="J136" s="305"/>
      <c r="K136" s="359"/>
      <c r="L136" s="344"/>
      <c r="M136" s="367"/>
      <c r="N136" s="344"/>
      <c r="O136" s="344"/>
      <c r="P136" s="344"/>
      <c r="Q136" s="345"/>
      <c r="R136" s="346"/>
      <c r="S136" s="344"/>
      <c r="T136" s="347"/>
      <c r="U136" s="345"/>
      <c r="V136" s="346"/>
      <c r="W136" s="344"/>
      <c r="X136" s="174" t="s">
        <v>157</v>
      </c>
      <c r="Y136" s="188" t="s">
        <v>152</v>
      </c>
      <c r="Z136" s="185">
        <f>VLOOKUP($X136,vstupy!$B$18:$F$31,MATCH($Y136,vstupy!$B$17:$F$17,0),0)</f>
        <v>0</v>
      </c>
      <c r="AA136" s="121" t="s">
        <v>158</v>
      </c>
      <c r="AB136" s="185">
        <f>VLOOKUP($AA136,vstupy!$B$34:$C$36,2,FALSE)</f>
        <v>0</v>
      </c>
      <c r="AC136" s="185">
        <f t="shared" si="1273"/>
        <v>0</v>
      </c>
      <c r="AD136" s="342"/>
      <c r="AE136" s="326"/>
      <c r="AF136" s="315"/>
      <c r="AG136" s="330"/>
      <c r="AH136" s="330"/>
      <c r="AI136" s="330"/>
      <c r="AJ136" s="330"/>
      <c r="AK136" s="330"/>
      <c r="AL136" s="330"/>
      <c r="AM136" s="335"/>
      <c r="AN136" s="330"/>
      <c r="AO136" s="336"/>
      <c r="AP136" s="315"/>
      <c r="AQ136" s="313"/>
      <c r="AR136" s="313"/>
      <c r="AS136" s="313"/>
      <c r="AT136" s="313"/>
      <c r="AU136" s="313"/>
      <c r="AV136" s="313"/>
      <c r="AW136" s="313"/>
      <c r="AX136" s="313"/>
      <c r="AY136" s="313"/>
      <c r="AZ136" s="313"/>
      <c r="BA136" s="313"/>
      <c r="BB136" s="313"/>
      <c r="BC136" s="313"/>
      <c r="BD136" s="313"/>
      <c r="BE136" s="313"/>
      <c r="BF136" s="313"/>
      <c r="BG136" s="313"/>
      <c r="BH136" s="313"/>
      <c r="BI136" s="324"/>
      <c r="BJ136" s="314"/>
      <c r="BK136" s="315"/>
      <c r="BL136" s="313"/>
      <c r="BM136" s="313"/>
      <c r="BN136" s="313"/>
      <c r="BO136" s="313"/>
      <c r="BP136" s="313"/>
      <c r="BQ136" s="313"/>
      <c r="BR136" s="313"/>
      <c r="BS136" s="313"/>
      <c r="BT136" s="310"/>
      <c r="BU136" s="315"/>
      <c r="BV136" s="313"/>
      <c r="BW136" s="313"/>
      <c r="BX136" s="313"/>
      <c r="BY136" s="313"/>
      <c r="BZ136" s="313"/>
      <c r="CA136" s="313"/>
      <c r="CB136" s="313"/>
      <c r="CC136" s="313"/>
      <c r="CD136" s="310"/>
      <c r="CE136" s="316"/>
      <c r="CF136" s="315"/>
      <c r="CG136" s="313"/>
      <c r="CH136" s="313"/>
      <c r="CI136" s="313"/>
      <c r="CJ136" s="310"/>
      <c r="CK136" s="317"/>
      <c r="CL136" s="319"/>
      <c r="CM136" s="315"/>
      <c r="CN136" s="313"/>
      <c r="CO136" s="313"/>
      <c r="CP136" s="313"/>
      <c r="CQ136" s="313"/>
      <c r="CR136" s="313"/>
      <c r="CS136" s="313"/>
      <c r="CT136" s="313"/>
      <c r="CU136" s="313"/>
      <c r="CV136" s="310"/>
      <c r="CW136" s="314"/>
      <c r="CX136" s="314"/>
      <c r="CY136" s="315"/>
      <c r="CZ136" s="313"/>
      <c r="DA136" s="313"/>
      <c r="DB136" s="313"/>
      <c r="DC136" s="313"/>
      <c r="DD136" s="313"/>
      <c r="DE136" s="313"/>
      <c r="DF136" s="313"/>
      <c r="DG136" s="313"/>
      <c r="DH136" s="310"/>
      <c r="DI136" s="321"/>
      <c r="DJ136" s="321"/>
      <c r="DK136" s="322"/>
      <c r="DL136" s="322"/>
      <c r="DM136" s="322"/>
      <c r="DN136" s="322"/>
      <c r="DO136" s="322"/>
      <c r="DP136" s="322"/>
      <c r="DQ136" s="323"/>
      <c r="DR136" s="315"/>
      <c r="DS136" s="313"/>
      <c r="DT136" s="313"/>
      <c r="DU136" s="313"/>
      <c r="DV136" s="310"/>
      <c r="DW136" s="311"/>
      <c r="DX136" s="315"/>
      <c r="DY136" s="313"/>
      <c r="DZ136" s="313"/>
      <c r="EA136" s="313"/>
      <c r="EB136" s="310"/>
      <c r="EC136" s="311"/>
      <c r="ED136" s="312"/>
    </row>
    <row r="137" spans="2:134" ht="12.6" customHeight="1" x14ac:dyDescent="0.2">
      <c r="B137" s="365"/>
      <c r="C137" s="364"/>
      <c r="D137" s="364"/>
      <c r="E137" s="364"/>
      <c r="F137" s="360"/>
      <c r="G137" s="361"/>
      <c r="H137" s="303"/>
      <c r="I137" s="303"/>
      <c r="J137" s="306"/>
      <c r="K137" s="360"/>
      <c r="L137" s="344"/>
      <c r="M137" s="367"/>
      <c r="N137" s="344"/>
      <c r="O137" s="344"/>
      <c r="P137" s="344"/>
      <c r="Q137" s="345"/>
      <c r="R137" s="346"/>
      <c r="S137" s="344"/>
      <c r="T137" s="347"/>
      <c r="U137" s="345"/>
      <c r="V137" s="346"/>
      <c r="W137" s="344"/>
      <c r="X137" s="174" t="s">
        <v>157</v>
      </c>
      <c r="Y137" s="188" t="s">
        <v>152</v>
      </c>
      <c r="Z137" s="185">
        <f>VLOOKUP($X137,vstupy!$B$18:$F$31,MATCH($Y137,vstupy!$B$17:$F$17,0),0)</f>
        <v>0</v>
      </c>
      <c r="AA137" s="121" t="s">
        <v>158</v>
      </c>
      <c r="AB137" s="185">
        <f>VLOOKUP($AA137,vstupy!$B$34:$C$36,2,FALSE)</f>
        <v>0</v>
      </c>
      <c r="AC137" s="185">
        <f t="shared" si="1273"/>
        <v>0</v>
      </c>
      <c r="AD137" s="343"/>
      <c r="AE137" s="327"/>
      <c r="AF137" s="315"/>
      <c r="AG137" s="330"/>
      <c r="AH137" s="330"/>
      <c r="AI137" s="330"/>
      <c r="AJ137" s="330"/>
      <c r="AK137" s="330"/>
      <c r="AL137" s="330"/>
      <c r="AM137" s="333"/>
      <c r="AN137" s="330"/>
      <c r="AO137" s="336"/>
      <c r="AP137" s="315"/>
      <c r="AQ137" s="313"/>
      <c r="AR137" s="313"/>
      <c r="AS137" s="313"/>
      <c r="AT137" s="313"/>
      <c r="AU137" s="313"/>
      <c r="AV137" s="313"/>
      <c r="AW137" s="313"/>
      <c r="AX137" s="313"/>
      <c r="AY137" s="313"/>
      <c r="AZ137" s="313"/>
      <c r="BA137" s="313"/>
      <c r="BB137" s="313"/>
      <c r="BC137" s="313"/>
      <c r="BD137" s="313"/>
      <c r="BE137" s="313"/>
      <c r="BF137" s="313"/>
      <c r="BG137" s="313"/>
      <c r="BH137" s="313"/>
      <c r="BI137" s="324"/>
      <c r="BJ137" s="314"/>
      <c r="BK137" s="315"/>
      <c r="BL137" s="313"/>
      <c r="BM137" s="313"/>
      <c r="BN137" s="313"/>
      <c r="BO137" s="313"/>
      <c r="BP137" s="313"/>
      <c r="BQ137" s="313"/>
      <c r="BR137" s="313"/>
      <c r="BS137" s="313"/>
      <c r="BT137" s="310"/>
      <c r="BU137" s="315"/>
      <c r="BV137" s="313"/>
      <c r="BW137" s="313"/>
      <c r="BX137" s="313"/>
      <c r="BY137" s="313"/>
      <c r="BZ137" s="313"/>
      <c r="CA137" s="313"/>
      <c r="CB137" s="313"/>
      <c r="CC137" s="313"/>
      <c r="CD137" s="310"/>
      <c r="CE137" s="316"/>
      <c r="CF137" s="315"/>
      <c r="CG137" s="313"/>
      <c r="CH137" s="313"/>
      <c r="CI137" s="313"/>
      <c r="CJ137" s="310"/>
      <c r="CK137" s="317"/>
      <c r="CL137" s="320"/>
      <c r="CM137" s="315"/>
      <c r="CN137" s="313"/>
      <c r="CO137" s="313"/>
      <c r="CP137" s="313"/>
      <c r="CQ137" s="313"/>
      <c r="CR137" s="313"/>
      <c r="CS137" s="313"/>
      <c r="CT137" s="313"/>
      <c r="CU137" s="313"/>
      <c r="CV137" s="310"/>
      <c r="CW137" s="314"/>
      <c r="CX137" s="314"/>
      <c r="CY137" s="315"/>
      <c r="CZ137" s="313"/>
      <c r="DA137" s="313"/>
      <c r="DB137" s="313"/>
      <c r="DC137" s="313"/>
      <c r="DD137" s="313"/>
      <c r="DE137" s="313"/>
      <c r="DF137" s="313"/>
      <c r="DG137" s="313"/>
      <c r="DH137" s="310"/>
      <c r="DI137" s="321"/>
      <c r="DJ137" s="321"/>
      <c r="DK137" s="322"/>
      <c r="DL137" s="322"/>
      <c r="DM137" s="322"/>
      <c r="DN137" s="322"/>
      <c r="DO137" s="322"/>
      <c r="DP137" s="322"/>
      <c r="DQ137" s="323"/>
      <c r="DR137" s="315"/>
      <c r="DS137" s="313"/>
      <c r="DT137" s="313"/>
      <c r="DU137" s="313"/>
      <c r="DV137" s="310"/>
      <c r="DW137" s="311"/>
      <c r="DX137" s="315"/>
      <c r="DY137" s="313"/>
      <c r="DZ137" s="313"/>
      <c r="EA137" s="313"/>
      <c r="EB137" s="310"/>
      <c r="EC137" s="311"/>
      <c r="ED137" s="312"/>
    </row>
    <row r="138" spans="2:134" ht="12.6" customHeight="1" x14ac:dyDescent="0.2">
      <c r="B138" s="366">
        <f t="shared" ref="B138" si="2435">B135+1</f>
        <v>44</v>
      </c>
      <c r="C138" s="447" t="s">
        <v>368</v>
      </c>
      <c r="D138" s="363" t="s">
        <v>331</v>
      </c>
      <c r="E138" s="363" t="s">
        <v>362</v>
      </c>
      <c r="F138" s="355" t="s">
        <v>208</v>
      </c>
      <c r="G138" s="362">
        <v>46388</v>
      </c>
      <c r="H138" s="307" t="str">
        <f t="shared" ref="H138" si="2436">IF($F138="3e)  Skoršia transpozícia  - zavedenie transpozície pred termínom ktorý určuje smernica EÚ. "," ","")</f>
        <v/>
      </c>
      <c r="I138" s="307" t="str">
        <f t="shared" ref="I138" si="2437">IF($F138="3e)  Skoršia transpozícia  - zavedenie transpozície pred termínom ktorý určuje smernica EÚ. ",$H138,"NA")</f>
        <v>NA</v>
      </c>
      <c r="J138" s="298">
        <f>IF(I138&gt;12,1,I138/12)</f>
        <v>1</v>
      </c>
      <c r="K138" s="355" t="s">
        <v>476</v>
      </c>
      <c r="L138" s="348">
        <v>0</v>
      </c>
      <c r="M138" s="354">
        <f>IF(L138="N",0,L138)</f>
        <v>0</v>
      </c>
      <c r="N138" s="348" t="s">
        <v>213</v>
      </c>
      <c r="O138" s="348"/>
      <c r="P138" s="348">
        <v>25</v>
      </c>
      <c r="Q138" s="349" t="s">
        <v>185</v>
      </c>
      <c r="R138" s="350">
        <f>VLOOKUP(Q138,vstupy!$B$3:$C$15,2,FALSE)</f>
        <v>0.25</v>
      </c>
      <c r="S138" s="348"/>
      <c r="T138" s="351"/>
      <c r="U138" s="349" t="s">
        <v>36</v>
      </c>
      <c r="V138" s="350">
        <f>VLOOKUP(U138,vstupy!$B$3:$C$15,2,FALSE)</f>
        <v>0</v>
      </c>
      <c r="W138" s="348"/>
      <c r="X138" s="283" t="s">
        <v>157</v>
      </c>
      <c r="Y138" s="284" t="s">
        <v>152</v>
      </c>
      <c r="Z138" s="285">
        <f>VLOOKUP($X138,vstupy!$B$18:$F$31,MATCH($Y138,vstupy!$B$17:$F$17,0),0)</f>
        <v>0</v>
      </c>
      <c r="AA138" s="286" t="s">
        <v>158</v>
      </c>
      <c r="AB138" s="285">
        <f>VLOOKUP($AA138,vstupy!$B$34:$C$36,2,FALSE)</f>
        <v>0</v>
      </c>
      <c r="AC138" s="285">
        <f t="shared" si="1273"/>
        <v>0</v>
      </c>
      <c r="AD138" s="338" t="s">
        <v>36</v>
      </c>
      <c r="AE138" s="325">
        <f>VLOOKUP(AD138,vstupy!$B$3:$C$15,2,FALSE)</f>
        <v>0</v>
      </c>
      <c r="AF138" s="328" t="str">
        <f>IFERROR(IF(M138=0,"N",O138/L138*J138),0)</f>
        <v>N</v>
      </c>
      <c r="AG138" s="330">
        <f>O138*J138</f>
        <v>0</v>
      </c>
      <c r="AH138" s="332">
        <f t="shared" ref="AH138" si="2438">P138*R138*J138</f>
        <v>6.25</v>
      </c>
      <c r="AI138" s="333">
        <f t="shared" ref="AI138" si="2439">IFERROR(AH138*M138,0)</f>
        <v>0</v>
      </c>
      <c r="AJ138" s="332" t="str">
        <f t="shared" si="1395"/>
        <v>N</v>
      </c>
      <c r="AK138" s="330">
        <f t="shared" ref="AK138" si="2440">S138*J138</f>
        <v>0</v>
      </c>
      <c r="AL138" s="330">
        <f>T138*V138*J138</f>
        <v>0</v>
      </c>
      <c r="AM138" s="334">
        <f t="shared" ref="AM138" si="2441">IFERROR(AL138*M138,0)</f>
        <v>0</v>
      </c>
      <c r="AN138" s="333">
        <f t="shared" ref="AN138" si="2442">IF(W138&gt;0,IF(AE138&gt;0,($G$5/160)*(W138/60)*AE138*J138,0),IF(AE138&gt;0,($G$5/160)*((AC138+AC139+AC140)/60)*AE138*J138,0))</f>
        <v>0</v>
      </c>
      <c r="AO138" s="336">
        <f>IFERROR(AN138*M138,0)</f>
        <v>0</v>
      </c>
      <c r="AP138" s="315">
        <f t="shared" ref="AP138" si="2443">IF($N138="In (zvyšuje náklady)",AF138,0)</f>
        <v>0</v>
      </c>
      <c r="AQ138" s="313">
        <f t="shared" ref="AQ138" si="2444">IF($N138="In (zvyšuje náklady)",AG138,0)</f>
        <v>0</v>
      </c>
      <c r="AR138" s="313">
        <f t="shared" ref="AR138" si="2445">IF($N138="In (zvyšuje náklady)",AH138,0)</f>
        <v>0</v>
      </c>
      <c r="AS138" s="313">
        <f t="shared" ref="AS138" si="2446">IF($N138="In (zvyšuje náklady)",AI138,0)</f>
        <v>0</v>
      </c>
      <c r="AT138" s="313">
        <f t="shared" ref="AT138" si="2447">IF($N138="In (zvyšuje náklady)",AJ138,0)</f>
        <v>0</v>
      </c>
      <c r="AU138" s="313">
        <f t="shared" ref="AU138" si="2448">IF($N138="In (zvyšuje náklady)",AK138,0)</f>
        <v>0</v>
      </c>
      <c r="AV138" s="313">
        <f t="shared" ref="AV138" si="2449">IF($N138="In (zvyšuje náklady)",AL138,0)</f>
        <v>0</v>
      </c>
      <c r="AW138" s="313">
        <f t="shared" ref="AW138" si="2450">IF($N138="In (zvyšuje náklady)",AM138,0)</f>
        <v>0</v>
      </c>
      <c r="AX138" s="313">
        <f t="shared" ref="AX138" si="2451">IF($N138="In (zvyšuje náklady)",AN138,0)</f>
        <v>0</v>
      </c>
      <c r="AY138" s="313">
        <f t="shared" ref="AY138" si="2452">IF($N138="In (zvyšuje náklady)",AO138,0)</f>
        <v>0</v>
      </c>
      <c r="AZ138" s="313" t="str">
        <f t="shared" ref="AZ138" si="2453">IF($N138="Out (znižuje náklady)",AF138,"0")</f>
        <v>N</v>
      </c>
      <c r="BA138" s="313">
        <f t="shared" ref="BA138" si="2454">IF($N138="Out (znižuje náklady)",AG138,"0")</f>
        <v>0</v>
      </c>
      <c r="BB138" s="313">
        <f t="shared" ref="BB138" si="2455">IF($N138="Out (znižuje náklady)",AH138,"0")</f>
        <v>6.25</v>
      </c>
      <c r="BC138" s="313">
        <f t="shared" ref="BC138" si="2456">IF($N138="Out (znižuje náklady)",AI138,"0")</f>
        <v>0</v>
      </c>
      <c r="BD138" s="313" t="str">
        <f t="shared" ref="BD138" si="2457">IF($N138="Out (znižuje náklady)",AJ138,"0")</f>
        <v>N</v>
      </c>
      <c r="BE138" s="313">
        <f t="shared" ref="BE138" si="2458">IF($N138="Out (znižuje náklady)",AK138,"0")</f>
        <v>0</v>
      </c>
      <c r="BF138" s="313">
        <f t="shared" ref="BF138" si="2459">IF($N138="Out (znižuje náklady)",AL138,"0")</f>
        <v>0</v>
      </c>
      <c r="BG138" s="313">
        <f t="shared" ref="BG138" si="2460">IF($N138="Out (znižuje náklady)",AM138,"0")</f>
        <v>0</v>
      </c>
      <c r="BH138" s="313">
        <f t="shared" ref="BH138" si="2461">IF($N138="Out (znižuje náklady)",AN138,"0")</f>
        <v>0</v>
      </c>
      <c r="BI138" s="324">
        <f t="shared" ref="BI138" si="2462">IF($N138="Out (znižuje náklady)",AO138,"0")</f>
        <v>0</v>
      </c>
      <c r="BJ138" s="314">
        <f>IF(F138=vstupy!$B$47,0,1)</f>
        <v>1</v>
      </c>
      <c r="BK138" s="315">
        <f t="shared" ref="BK138" si="2463">$BJ138*AP138</f>
        <v>0</v>
      </c>
      <c r="BL138" s="313">
        <f t="shared" ref="BL138" si="2464">$BJ138*AQ138</f>
        <v>0</v>
      </c>
      <c r="BM138" s="313">
        <f t="shared" ref="BM138" si="2465">$BJ138*AR138</f>
        <v>0</v>
      </c>
      <c r="BN138" s="313">
        <f t="shared" ref="BN138" si="2466">$BJ138*AS138</f>
        <v>0</v>
      </c>
      <c r="BO138" s="313">
        <f t="shared" ref="BO138" si="2467">$BJ138*AT138</f>
        <v>0</v>
      </c>
      <c r="BP138" s="313">
        <f t="shared" ref="BP138" si="2468">$BJ138*AU138</f>
        <v>0</v>
      </c>
      <c r="BQ138" s="313">
        <f t="shared" ref="BQ138" si="2469">$BJ138*AV138</f>
        <v>0</v>
      </c>
      <c r="BR138" s="313">
        <f t="shared" ref="BR138" si="2470">$BJ138*AW138</f>
        <v>0</v>
      </c>
      <c r="BS138" s="313">
        <f t="shared" ref="BS138" si="2471">$BJ138*AX138</f>
        <v>0</v>
      </c>
      <c r="BT138" s="310">
        <f t="shared" ref="BT138" si="2472">$BJ138*AY138</f>
        <v>0</v>
      </c>
      <c r="BU138" s="315" t="e">
        <f t="shared" ref="BU138" si="2473">$BJ138*AZ138</f>
        <v>#VALUE!</v>
      </c>
      <c r="BV138" s="313">
        <f t="shared" ref="BV138" si="2474">$BJ138*BA138</f>
        <v>0</v>
      </c>
      <c r="BW138" s="313">
        <f t="shared" ref="BW138" si="2475">$BJ138*BB138</f>
        <v>6.25</v>
      </c>
      <c r="BX138" s="313">
        <f t="shared" ref="BX138" si="2476">$BJ138*BC138</f>
        <v>0</v>
      </c>
      <c r="BY138" s="313" t="e">
        <f t="shared" ref="BY138" si="2477">$BJ138*BD138</f>
        <v>#VALUE!</v>
      </c>
      <c r="BZ138" s="313">
        <f t="shared" ref="BZ138" si="2478">$BJ138*BE138</f>
        <v>0</v>
      </c>
      <c r="CA138" s="313">
        <f t="shared" ref="CA138" si="2479">$BJ138*BF138</f>
        <v>0</v>
      </c>
      <c r="CB138" s="313">
        <f t="shared" ref="CB138" si="2480">$BJ138*BG138</f>
        <v>0</v>
      </c>
      <c r="CC138" s="313">
        <f t="shared" ref="CC138" si="2481">$BJ138*BH138</f>
        <v>0</v>
      </c>
      <c r="CD138" s="310">
        <f t="shared" ref="CD138" si="2482">$BJ138*BI138</f>
        <v>0</v>
      </c>
      <c r="CE138" s="316">
        <f>IF(N138="Nemení sa",1,0)</f>
        <v>0</v>
      </c>
      <c r="CF138" s="315">
        <f>AG138*$CE138</f>
        <v>0</v>
      </c>
      <c r="CG138" s="313">
        <f>AI138*$CE138</f>
        <v>0</v>
      </c>
      <c r="CH138" s="313">
        <f>AK138*$CE138</f>
        <v>0</v>
      </c>
      <c r="CI138" s="313">
        <f>AM138*$CE138</f>
        <v>0</v>
      </c>
      <c r="CJ138" s="310">
        <f>AO138*$CE138</f>
        <v>0</v>
      </c>
      <c r="CK138" s="317">
        <f t="shared" ref="CK138" si="2483">SUM(CF138:CJ140)</f>
        <v>0</v>
      </c>
      <c r="CL138" s="318">
        <f>IF(F138=vstupy!B$42,"1",0)</f>
        <v>0</v>
      </c>
      <c r="CM138" s="315">
        <f t="shared" ref="CM138:CV138" si="2484">IF($CL138="1",AP138,0)</f>
        <v>0</v>
      </c>
      <c r="CN138" s="313">
        <f t="shared" si="2484"/>
        <v>0</v>
      </c>
      <c r="CO138" s="313">
        <f t="shared" si="2484"/>
        <v>0</v>
      </c>
      <c r="CP138" s="313">
        <f t="shared" si="2484"/>
        <v>0</v>
      </c>
      <c r="CQ138" s="313">
        <f t="shared" si="2484"/>
        <v>0</v>
      </c>
      <c r="CR138" s="313">
        <f t="shared" si="2484"/>
        <v>0</v>
      </c>
      <c r="CS138" s="313">
        <f t="shared" si="2484"/>
        <v>0</v>
      </c>
      <c r="CT138" s="313">
        <f t="shared" si="2484"/>
        <v>0</v>
      </c>
      <c r="CU138" s="313">
        <f t="shared" si="2484"/>
        <v>0</v>
      </c>
      <c r="CV138" s="310">
        <f t="shared" si="2484"/>
        <v>0</v>
      </c>
      <c r="CW138" s="314">
        <f>CP138+CT138+CV138</f>
        <v>0</v>
      </c>
      <c r="CX138" s="314">
        <f t="shared" ref="CX138" si="2485">CN138+CR138</f>
        <v>0</v>
      </c>
      <c r="CY138" s="315">
        <f t="shared" ref="CY138:DH138" si="2486">IF($CL138="1",AZ138,0)</f>
        <v>0</v>
      </c>
      <c r="CZ138" s="313">
        <f t="shared" si="2486"/>
        <v>0</v>
      </c>
      <c r="DA138" s="313">
        <f t="shared" si="2486"/>
        <v>0</v>
      </c>
      <c r="DB138" s="313">
        <f t="shared" si="2486"/>
        <v>0</v>
      </c>
      <c r="DC138" s="313">
        <f t="shared" si="2486"/>
        <v>0</v>
      </c>
      <c r="DD138" s="313">
        <f t="shared" si="2486"/>
        <v>0</v>
      </c>
      <c r="DE138" s="313">
        <f t="shared" si="2486"/>
        <v>0</v>
      </c>
      <c r="DF138" s="313">
        <f t="shared" si="2486"/>
        <v>0</v>
      </c>
      <c r="DG138" s="313">
        <f t="shared" si="2486"/>
        <v>0</v>
      </c>
      <c r="DH138" s="310">
        <f t="shared" si="2486"/>
        <v>0</v>
      </c>
      <c r="DI138" s="321">
        <f>DB138+DF138+DH138</f>
        <v>0</v>
      </c>
      <c r="DJ138" s="321">
        <f t="shared" ref="DJ138" si="2487">CZ138+DD138</f>
        <v>0</v>
      </c>
      <c r="DK138" s="322">
        <f>IF(CE138=0,1,0)</f>
        <v>1</v>
      </c>
      <c r="DL138" s="322">
        <f>IFERROR(IF($AF138="N",AH138+AJ138+AL138+AN138,AF138+AH138+AJ138+AL138+AN138),0)*$DK138</f>
        <v>0</v>
      </c>
      <c r="DM138" s="322">
        <f>(AG138+AI138+AK138+AM138+AO138)*$DK138</f>
        <v>0</v>
      </c>
      <c r="DN138" s="322">
        <f>AS138+AW138+AY138-CW138</f>
        <v>0</v>
      </c>
      <c r="DO138" s="322">
        <f>BC138+BG138+BI138-DI138</f>
        <v>0</v>
      </c>
      <c r="DP138" s="322">
        <f>DN138+DO138</f>
        <v>0</v>
      </c>
      <c r="DQ138" s="323" t="str">
        <f>IF(OR(F138=vstupy!B$40,F138=vstupy!B$41,F138=vstupy!B$42,),"0","1")</f>
        <v>0</v>
      </c>
      <c r="DR138" s="315">
        <f>IF($DQ138="1",AQ138,"0")+CF138</f>
        <v>0</v>
      </c>
      <c r="DS138" s="313">
        <f>IF($DQ138="1",AS138,"0")+CG138</f>
        <v>0</v>
      </c>
      <c r="DT138" s="313">
        <f>IF($DQ138="1",AU138,"0")+CH138</f>
        <v>0</v>
      </c>
      <c r="DU138" s="313">
        <f>IF($DQ138="1",AW138,"0")+CI138</f>
        <v>0</v>
      </c>
      <c r="DV138" s="310">
        <f>IF($DQ138="1",AY138,"0")+CJ138</f>
        <v>0</v>
      </c>
      <c r="DW138" s="311">
        <f t="shared" ref="DW138" si="2488">SUM(DR138:DV140)</f>
        <v>0</v>
      </c>
      <c r="DX138" s="315" t="str">
        <f t="shared" ref="DX138" si="2489">IF($DQ138="1",BA138,"0")</f>
        <v>0</v>
      </c>
      <c r="DY138" s="313" t="str">
        <f t="shared" ref="DY138" si="2490">IF($DQ138="1",BC138,"0")</f>
        <v>0</v>
      </c>
      <c r="DZ138" s="313" t="str">
        <f t="shared" ref="DZ138" si="2491">IF($DQ138="1",BE138,"0")</f>
        <v>0</v>
      </c>
      <c r="EA138" s="313" t="str">
        <f>IF($DQ138="1",BG138,"0")</f>
        <v>0</v>
      </c>
      <c r="EB138" s="310" t="str">
        <f>IF($DQ138="1",BI138,"0")</f>
        <v>0</v>
      </c>
      <c r="EC138" s="311">
        <f t="shared" ref="EC138" si="2492">SUM(DX138:EB140)</f>
        <v>0</v>
      </c>
      <c r="ED138" s="312">
        <f>EC138+DW138</f>
        <v>0</v>
      </c>
    </row>
    <row r="139" spans="2:134" ht="12.6" customHeight="1" x14ac:dyDescent="0.2">
      <c r="B139" s="366"/>
      <c r="C139" s="448"/>
      <c r="D139" s="363"/>
      <c r="E139" s="363"/>
      <c r="F139" s="356"/>
      <c r="G139" s="362"/>
      <c r="H139" s="308"/>
      <c r="I139" s="308"/>
      <c r="J139" s="299"/>
      <c r="K139" s="356"/>
      <c r="L139" s="348"/>
      <c r="M139" s="354"/>
      <c r="N139" s="348"/>
      <c r="O139" s="348"/>
      <c r="P139" s="348"/>
      <c r="Q139" s="349"/>
      <c r="R139" s="350"/>
      <c r="S139" s="348"/>
      <c r="T139" s="351"/>
      <c r="U139" s="349"/>
      <c r="V139" s="350"/>
      <c r="W139" s="348"/>
      <c r="X139" s="283" t="s">
        <v>157</v>
      </c>
      <c r="Y139" s="284" t="s">
        <v>152</v>
      </c>
      <c r="Z139" s="285">
        <f>VLOOKUP($X139,vstupy!$B$18:$F$31,MATCH($Y139,vstupy!$B$17:$F$17,0),0)</f>
        <v>0</v>
      </c>
      <c r="AA139" s="286" t="s">
        <v>158</v>
      </c>
      <c r="AB139" s="285">
        <f>VLOOKUP($AA139,vstupy!$B$34:$C$36,2,FALSE)</f>
        <v>0</v>
      </c>
      <c r="AC139" s="285">
        <f t="shared" si="1273"/>
        <v>0</v>
      </c>
      <c r="AD139" s="339"/>
      <c r="AE139" s="326"/>
      <c r="AF139" s="315"/>
      <c r="AG139" s="330"/>
      <c r="AH139" s="330"/>
      <c r="AI139" s="330"/>
      <c r="AJ139" s="330"/>
      <c r="AK139" s="330"/>
      <c r="AL139" s="330"/>
      <c r="AM139" s="335"/>
      <c r="AN139" s="330"/>
      <c r="AO139" s="336"/>
      <c r="AP139" s="315"/>
      <c r="AQ139" s="313"/>
      <c r="AR139" s="313"/>
      <c r="AS139" s="313"/>
      <c r="AT139" s="313"/>
      <c r="AU139" s="313"/>
      <c r="AV139" s="313"/>
      <c r="AW139" s="313"/>
      <c r="AX139" s="313"/>
      <c r="AY139" s="313"/>
      <c r="AZ139" s="313"/>
      <c r="BA139" s="313"/>
      <c r="BB139" s="313"/>
      <c r="BC139" s="313"/>
      <c r="BD139" s="313"/>
      <c r="BE139" s="313"/>
      <c r="BF139" s="313"/>
      <c r="BG139" s="313"/>
      <c r="BH139" s="313"/>
      <c r="BI139" s="324"/>
      <c r="BJ139" s="314"/>
      <c r="BK139" s="315"/>
      <c r="BL139" s="313"/>
      <c r="BM139" s="313"/>
      <c r="BN139" s="313"/>
      <c r="BO139" s="313"/>
      <c r="BP139" s="313"/>
      <c r="BQ139" s="313"/>
      <c r="BR139" s="313"/>
      <c r="BS139" s="313"/>
      <c r="BT139" s="310"/>
      <c r="BU139" s="315"/>
      <c r="BV139" s="313"/>
      <c r="BW139" s="313"/>
      <c r="BX139" s="313"/>
      <c r="BY139" s="313"/>
      <c r="BZ139" s="313"/>
      <c r="CA139" s="313"/>
      <c r="CB139" s="313"/>
      <c r="CC139" s="313"/>
      <c r="CD139" s="310"/>
      <c r="CE139" s="316"/>
      <c r="CF139" s="315"/>
      <c r="CG139" s="313"/>
      <c r="CH139" s="313"/>
      <c r="CI139" s="313"/>
      <c r="CJ139" s="310"/>
      <c r="CK139" s="317"/>
      <c r="CL139" s="319"/>
      <c r="CM139" s="315"/>
      <c r="CN139" s="313"/>
      <c r="CO139" s="313"/>
      <c r="CP139" s="313"/>
      <c r="CQ139" s="313"/>
      <c r="CR139" s="313"/>
      <c r="CS139" s="313"/>
      <c r="CT139" s="313"/>
      <c r="CU139" s="313"/>
      <c r="CV139" s="310"/>
      <c r="CW139" s="314"/>
      <c r="CX139" s="314"/>
      <c r="CY139" s="315"/>
      <c r="CZ139" s="313"/>
      <c r="DA139" s="313"/>
      <c r="DB139" s="313"/>
      <c r="DC139" s="313"/>
      <c r="DD139" s="313"/>
      <c r="DE139" s="313"/>
      <c r="DF139" s="313"/>
      <c r="DG139" s="313"/>
      <c r="DH139" s="310"/>
      <c r="DI139" s="321"/>
      <c r="DJ139" s="321"/>
      <c r="DK139" s="322"/>
      <c r="DL139" s="322"/>
      <c r="DM139" s="322"/>
      <c r="DN139" s="322"/>
      <c r="DO139" s="322"/>
      <c r="DP139" s="322"/>
      <c r="DQ139" s="323"/>
      <c r="DR139" s="315"/>
      <c r="DS139" s="313"/>
      <c r="DT139" s="313"/>
      <c r="DU139" s="313"/>
      <c r="DV139" s="310"/>
      <c r="DW139" s="311"/>
      <c r="DX139" s="315"/>
      <c r="DY139" s="313"/>
      <c r="DZ139" s="313"/>
      <c r="EA139" s="313"/>
      <c r="EB139" s="310"/>
      <c r="EC139" s="311"/>
      <c r="ED139" s="312"/>
    </row>
    <row r="140" spans="2:134" ht="12.6" customHeight="1" x14ac:dyDescent="0.2">
      <c r="B140" s="366"/>
      <c r="C140" s="449"/>
      <c r="D140" s="363"/>
      <c r="E140" s="363"/>
      <c r="F140" s="357"/>
      <c r="G140" s="362"/>
      <c r="H140" s="309"/>
      <c r="I140" s="309"/>
      <c r="J140" s="300"/>
      <c r="K140" s="357"/>
      <c r="L140" s="348"/>
      <c r="M140" s="354"/>
      <c r="N140" s="348"/>
      <c r="O140" s="348"/>
      <c r="P140" s="348"/>
      <c r="Q140" s="349"/>
      <c r="R140" s="350"/>
      <c r="S140" s="348"/>
      <c r="T140" s="351"/>
      <c r="U140" s="349"/>
      <c r="V140" s="350"/>
      <c r="W140" s="348"/>
      <c r="X140" s="283" t="s">
        <v>157</v>
      </c>
      <c r="Y140" s="284" t="s">
        <v>152</v>
      </c>
      <c r="Z140" s="285">
        <f>VLOOKUP($X140,vstupy!$B$18:$F$31,MATCH($Y140,vstupy!$B$17:$F$17,0),0)</f>
        <v>0</v>
      </c>
      <c r="AA140" s="286" t="s">
        <v>158</v>
      </c>
      <c r="AB140" s="285">
        <f>VLOOKUP($AA140,vstupy!$B$34:$C$36,2,FALSE)</f>
        <v>0</v>
      </c>
      <c r="AC140" s="285">
        <f t="shared" si="1273"/>
        <v>0</v>
      </c>
      <c r="AD140" s="340"/>
      <c r="AE140" s="327"/>
      <c r="AF140" s="315"/>
      <c r="AG140" s="330"/>
      <c r="AH140" s="330"/>
      <c r="AI140" s="330"/>
      <c r="AJ140" s="330"/>
      <c r="AK140" s="330"/>
      <c r="AL140" s="330"/>
      <c r="AM140" s="333"/>
      <c r="AN140" s="330"/>
      <c r="AO140" s="336"/>
      <c r="AP140" s="315"/>
      <c r="AQ140" s="313"/>
      <c r="AR140" s="313"/>
      <c r="AS140" s="313"/>
      <c r="AT140" s="313"/>
      <c r="AU140" s="313"/>
      <c r="AV140" s="313"/>
      <c r="AW140" s="313"/>
      <c r="AX140" s="313"/>
      <c r="AY140" s="313"/>
      <c r="AZ140" s="313"/>
      <c r="BA140" s="313"/>
      <c r="BB140" s="313"/>
      <c r="BC140" s="313"/>
      <c r="BD140" s="313"/>
      <c r="BE140" s="313"/>
      <c r="BF140" s="313"/>
      <c r="BG140" s="313"/>
      <c r="BH140" s="313"/>
      <c r="BI140" s="324"/>
      <c r="BJ140" s="314"/>
      <c r="BK140" s="315"/>
      <c r="BL140" s="313"/>
      <c r="BM140" s="313"/>
      <c r="BN140" s="313"/>
      <c r="BO140" s="313"/>
      <c r="BP140" s="313"/>
      <c r="BQ140" s="313"/>
      <c r="BR140" s="313"/>
      <c r="BS140" s="313"/>
      <c r="BT140" s="310"/>
      <c r="BU140" s="315"/>
      <c r="BV140" s="313"/>
      <c r="BW140" s="313"/>
      <c r="BX140" s="313"/>
      <c r="BY140" s="313"/>
      <c r="BZ140" s="313"/>
      <c r="CA140" s="313"/>
      <c r="CB140" s="313"/>
      <c r="CC140" s="313"/>
      <c r="CD140" s="310"/>
      <c r="CE140" s="316"/>
      <c r="CF140" s="315"/>
      <c r="CG140" s="313"/>
      <c r="CH140" s="313"/>
      <c r="CI140" s="313"/>
      <c r="CJ140" s="310"/>
      <c r="CK140" s="317"/>
      <c r="CL140" s="320"/>
      <c r="CM140" s="315"/>
      <c r="CN140" s="313"/>
      <c r="CO140" s="313"/>
      <c r="CP140" s="313"/>
      <c r="CQ140" s="313"/>
      <c r="CR140" s="313"/>
      <c r="CS140" s="313"/>
      <c r="CT140" s="313"/>
      <c r="CU140" s="313"/>
      <c r="CV140" s="310"/>
      <c r="CW140" s="314"/>
      <c r="CX140" s="314"/>
      <c r="CY140" s="315"/>
      <c r="CZ140" s="313"/>
      <c r="DA140" s="313"/>
      <c r="DB140" s="313"/>
      <c r="DC140" s="313"/>
      <c r="DD140" s="313"/>
      <c r="DE140" s="313"/>
      <c r="DF140" s="313"/>
      <c r="DG140" s="313"/>
      <c r="DH140" s="310"/>
      <c r="DI140" s="321"/>
      <c r="DJ140" s="321"/>
      <c r="DK140" s="322"/>
      <c r="DL140" s="322"/>
      <c r="DM140" s="322"/>
      <c r="DN140" s="322"/>
      <c r="DO140" s="322"/>
      <c r="DP140" s="322"/>
      <c r="DQ140" s="323"/>
      <c r="DR140" s="315"/>
      <c r="DS140" s="313"/>
      <c r="DT140" s="313"/>
      <c r="DU140" s="313"/>
      <c r="DV140" s="310"/>
      <c r="DW140" s="311"/>
      <c r="DX140" s="315"/>
      <c r="DY140" s="313"/>
      <c r="DZ140" s="313"/>
      <c r="EA140" s="313"/>
      <c r="EB140" s="310"/>
      <c r="EC140" s="311"/>
      <c r="ED140" s="312"/>
    </row>
    <row r="141" spans="2:134" ht="12.6" customHeight="1" x14ac:dyDescent="0.2">
      <c r="B141" s="365">
        <f t="shared" ref="B141" si="2493">B138+1</f>
        <v>45</v>
      </c>
      <c r="C141" s="364" t="s">
        <v>369</v>
      </c>
      <c r="D141" s="364" t="s">
        <v>331</v>
      </c>
      <c r="E141" s="364" t="s">
        <v>362</v>
      </c>
      <c r="F141" s="358" t="s">
        <v>208</v>
      </c>
      <c r="G141" s="361">
        <v>46388</v>
      </c>
      <c r="H141" s="301" t="str">
        <f t="shared" ref="H141" si="2494">IF($F141="3e)  Skoršia transpozícia  - zavedenie transpozície pred termínom ktorý určuje smernica EÚ. "," ","")</f>
        <v/>
      </c>
      <c r="I141" s="301" t="str">
        <f t="shared" ref="I141" si="2495">IF($F141="3e)  Skoršia transpozícia  - zavedenie transpozície pred termínom ktorý určuje smernica EÚ. ",$H141,"NA")</f>
        <v>NA</v>
      </c>
      <c r="J141" s="304">
        <f>IF(I141&gt;12,1,I141/12)</f>
        <v>1</v>
      </c>
      <c r="K141" s="358" t="s">
        <v>476</v>
      </c>
      <c r="L141" s="344">
        <v>0</v>
      </c>
      <c r="M141" s="367">
        <f>IF(L141="N",0,L141)</f>
        <v>0</v>
      </c>
      <c r="N141" s="344" t="s">
        <v>213</v>
      </c>
      <c r="O141" s="344"/>
      <c r="P141" s="344">
        <v>25</v>
      </c>
      <c r="Q141" s="345" t="s">
        <v>185</v>
      </c>
      <c r="R141" s="346">
        <f>VLOOKUP(Q141,vstupy!$B$3:$C$15,2,FALSE)</f>
        <v>0.25</v>
      </c>
      <c r="S141" s="344"/>
      <c r="T141" s="347"/>
      <c r="U141" s="345" t="s">
        <v>36</v>
      </c>
      <c r="V141" s="346">
        <f>VLOOKUP(U141,vstupy!$B$3:$C$15,2,FALSE)</f>
        <v>0</v>
      </c>
      <c r="W141" s="344"/>
      <c r="X141" s="174" t="s">
        <v>157</v>
      </c>
      <c r="Y141" s="188" t="s">
        <v>152</v>
      </c>
      <c r="Z141" s="185">
        <f>VLOOKUP($X141,vstupy!$B$18:$F$31,MATCH($Y141,vstupy!$B$17:$F$17,0),0)</f>
        <v>0</v>
      </c>
      <c r="AA141" s="121" t="s">
        <v>158</v>
      </c>
      <c r="AB141" s="185">
        <f>VLOOKUP($AA141,vstupy!$B$34:$C$36,2,FALSE)</f>
        <v>0</v>
      </c>
      <c r="AC141" s="185">
        <f t="shared" ref="AC141:AC170" si="2496">Z141+AB141</f>
        <v>0</v>
      </c>
      <c r="AD141" s="341" t="s">
        <v>36</v>
      </c>
      <c r="AE141" s="325">
        <f>VLOOKUP(AD141,vstupy!$B$3:$C$15,2,FALSE)</f>
        <v>0</v>
      </c>
      <c r="AF141" s="328" t="str">
        <f>IFERROR(IF(M141=0,"N",O141/L141*J141),0)</f>
        <v>N</v>
      </c>
      <c r="AG141" s="330">
        <f>O141*J141</f>
        <v>0</v>
      </c>
      <c r="AH141" s="332">
        <f t="shared" ref="AH141" si="2497">P141*R141*J141</f>
        <v>6.25</v>
      </c>
      <c r="AI141" s="333">
        <f t="shared" ref="AI141" si="2498">IFERROR(AH141*M141,0)</f>
        <v>0</v>
      </c>
      <c r="AJ141" s="332" t="str">
        <f t="shared" si="1395"/>
        <v>N</v>
      </c>
      <c r="AK141" s="330">
        <f t="shared" ref="AK141" si="2499">S141*J141</f>
        <v>0</v>
      </c>
      <c r="AL141" s="330">
        <f>T141*V141*J141</f>
        <v>0</v>
      </c>
      <c r="AM141" s="334">
        <f t="shared" ref="AM141" si="2500">IFERROR(AL141*M141,0)</f>
        <v>0</v>
      </c>
      <c r="AN141" s="333">
        <f t="shared" ref="AN141" si="2501">IF(W141&gt;0,IF(AE141&gt;0,($G$5/160)*(W141/60)*AE141*J141,0),IF(AE141&gt;0,($G$5/160)*((AC141+AC142+AC143)/60)*AE141*J141,0))</f>
        <v>0</v>
      </c>
      <c r="AO141" s="336">
        <f>IFERROR(AN141*M141,0)</f>
        <v>0</v>
      </c>
      <c r="AP141" s="315">
        <f t="shared" ref="AP141" si="2502">IF($N141="In (zvyšuje náklady)",AF141,0)</f>
        <v>0</v>
      </c>
      <c r="AQ141" s="313">
        <f t="shared" ref="AQ141" si="2503">IF($N141="In (zvyšuje náklady)",AG141,0)</f>
        <v>0</v>
      </c>
      <c r="AR141" s="313">
        <f t="shared" ref="AR141" si="2504">IF($N141="In (zvyšuje náklady)",AH141,0)</f>
        <v>0</v>
      </c>
      <c r="AS141" s="313">
        <f t="shared" ref="AS141" si="2505">IF($N141="In (zvyšuje náklady)",AI141,0)</f>
        <v>0</v>
      </c>
      <c r="AT141" s="313">
        <f t="shared" ref="AT141" si="2506">IF($N141="In (zvyšuje náklady)",AJ141,0)</f>
        <v>0</v>
      </c>
      <c r="AU141" s="313">
        <f t="shared" ref="AU141" si="2507">IF($N141="In (zvyšuje náklady)",AK141,0)</f>
        <v>0</v>
      </c>
      <c r="AV141" s="313">
        <f t="shared" ref="AV141" si="2508">IF($N141="In (zvyšuje náklady)",AL141,0)</f>
        <v>0</v>
      </c>
      <c r="AW141" s="313">
        <f t="shared" ref="AW141" si="2509">IF($N141="In (zvyšuje náklady)",AM141,0)</f>
        <v>0</v>
      </c>
      <c r="AX141" s="313">
        <f t="shared" ref="AX141" si="2510">IF($N141="In (zvyšuje náklady)",AN141,0)</f>
        <v>0</v>
      </c>
      <c r="AY141" s="313">
        <f t="shared" ref="AY141" si="2511">IF($N141="In (zvyšuje náklady)",AO141,0)</f>
        <v>0</v>
      </c>
      <c r="AZ141" s="313" t="str">
        <f t="shared" ref="AZ141" si="2512">IF($N141="Out (znižuje náklady)",AF141,"0")</f>
        <v>N</v>
      </c>
      <c r="BA141" s="313">
        <f t="shared" ref="BA141" si="2513">IF($N141="Out (znižuje náklady)",AG141,"0")</f>
        <v>0</v>
      </c>
      <c r="BB141" s="313">
        <f t="shared" ref="BB141" si="2514">IF($N141="Out (znižuje náklady)",AH141,"0")</f>
        <v>6.25</v>
      </c>
      <c r="BC141" s="313">
        <f t="shared" ref="BC141" si="2515">IF($N141="Out (znižuje náklady)",AI141,"0")</f>
        <v>0</v>
      </c>
      <c r="BD141" s="313" t="str">
        <f t="shared" ref="BD141" si="2516">IF($N141="Out (znižuje náklady)",AJ141,"0")</f>
        <v>N</v>
      </c>
      <c r="BE141" s="313">
        <f t="shared" ref="BE141" si="2517">IF($N141="Out (znižuje náklady)",AK141,"0")</f>
        <v>0</v>
      </c>
      <c r="BF141" s="313">
        <f t="shared" ref="BF141" si="2518">IF($N141="Out (znižuje náklady)",AL141,"0")</f>
        <v>0</v>
      </c>
      <c r="BG141" s="313">
        <f t="shared" ref="BG141" si="2519">IF($N141="Out (znižuje náklady)",AM141,"0")</f>
        <v>0</v>
      </c>
      <c r="BH141" s="313">
        <f t="shared" ref="BH141" si="2520">IF($N141="Out (znižuje náklady)",AN141,"0")</f>
        <v>0</v>
      </c>
      <c r="BI141" s="324">
        <f t="shared" ref="BI141" si="2521">IF($N141="Out (znižuje náklady)",AO141,"0")</f>
        <v>0</v>
      </c>
      <c r="BJ141" s="314">
        <f>IF(F141=vstupy!$B$47,0,1)</f>
        <v>1</v>
      </c>
      <c r="BK141" s="315">
        <f t="shared" ref="BK141" si="2522">$BJ141*AP141</f>
        <v>0</v>
      </c>
      <c r="BL141" s="313">
        <f t="shared" ref="BL141" si="2523">$BJ141*AQ141</f>
        <v>0</v>
      </c>
      <c r="BM141" s="313">
        <f t="shared" ref="BM141" si="2524">$BJ141*AR141</f>
        <v>0</v>
      </c>
      <c r="BN141" s="313">
        <f t="shared" ref="BN141" si="2525">$BJ141*AS141</f>
        <v>0</v>
      </c>
      <c r="BO141" s="313">
        <f t="shared" ref="BO141" si="2526">$BJ141*AT141</f>
        <v>0</v>
      </c>
      <c r="BP141" s="313">
        <f t="shared" ref="BP141" si="2527">$BJ141*AU141</f>
        <v>0</v>
      </c>
      <c r="BQ141" s="313">
        <f t="shared" ref="BQ141" si="2528">$BJ141*AV141</f>
        <v>0</v>
      </c>
      <c r="BR141" s="313">
        <f t="shared" ref="BR141" si="2529">$BJ141*AW141</f>
        <v>0</v>
      </c>
      <c r="BS141" s="313">
        <f t="shared" ref="BS141" si="2530">$BJ141*AX141</f>
        <v>0</v>
      </c>
      <c r="BT141" s="310">
        <f t="shared" ref="BT141" si="2531">$BJ141*AY141</f>
        <v>0</v>
      </c>
      <c r="BU141" s="315" t="e">
        <f t="shared" ref="BU141" si="2532">$BJ141*AZ141</f>
        <v>#VALUE!</v>
      </c>
      <c r="BV141" s="313">
        <f t="shared" ref="BV141" si="2533">$BJ141*BA141</f>
        <v>0</v>
      </c>
      <c r="BW141" s="313">
        <f t="shared" ref="BW141" si="2534">$BJ141*BB141</f>
        <v>6.25</v>
      </c>
      <c r="BX141" s="313">
        <f t="shared" ref="BX141" si="2535">$BJ141*BC141</f>
        <v>0</v>
      </c>
      <c r="BY141" s="313" t="e">
        <f t="shared" ref="BY141" si="2536">$BJ141*BD141</f>
        <v>#VALUE!</v>
      </c>
      <c r="BZ141" s="313">
        <f t="shared" ref="BZ141" si="2537">$BJ141*BE141</f>
        <v>0</v>
      </c>
      <c r="CA141" s="313">
        <f t="shared" ref="CA141" si="2538">$BJ141*BF141</f>
        <v>0</v>
      </c>
      <c r="CB141" s="313">
        <f t="shared" ref="CB141" si="2539">$BJ141*BG141</f>
        <v>0</v>
      </c>
      <c r="CC141" s="313">
        <f t="shared" ref="CC141" si="2540">$BJ141*BH141</f>
        <v>0</v>
      </c>
      <c r="CD141" s="310">
        <f t="shared" ref="CD141" si="2541">$BJ141*BI141</f>
        <v>0</v>
      </c>
      <c r="CE141" s="316">
        <f>IF(N141="Nemení sa",1,0)</f>
        <v>0</v>
      </c>
      <c r="CF141" s="315">
        <f>AG141*$CE141</f>
        <v>0</v>
      </c>
      <c r="CG141" s="313">
        <f>AI141*$CE141</f>
        <v>0</v>
      </c>
      <c r="CH141" s="313">
        <f>AK141*$CE141</f>
        <v>0</v>
      </c>
      <c r="CI141" s="313">
        <f>AM141*$CE141</f>
        <v>0</v>
      </c>
      <c r="CJ141" s="310">
        <f>AO141*$CE141</f>
        <v>0</v>
      </c>
      <c r="CK141" s="317">
        <f t="shared" ref="CK141" si="2542">SUM(CF141:CJ143)</f>
        <v>0</v>
      </c>
      <c r="CL141" s="318">
        <f>IF(F141=vstupy!B$42,"1",0)</f>
        <v>0</v>
      </c>
      <c r="CM141" s="315">
        <f t="shared" ref="CM141:CV141" si="2543">IF($CL141="1",AP141,0)</f>
        <v>0</v>
      </c>
      <c r="CN141" s="313">
        <f t="shared" si="2543"/>
        <v>0</v>
      </c>
      <c r="CO141" s="313">
        <f t="shared" si="2543"/>
        <v>0</v>
      </c>
      <c r="CP141" s="313">
        <f t="shared" si="2543"/>
        <v>0</v>
      </c>
      <c r="CQ141" s="313">
        <f t="shared" si="2543"/>
        <v>0</v>
      </c>
      <c r="CR141" s="313">
        <f t="shared" si="2543"/>
        <v>0</v>
      </c>
      <c r="CS141" s="313">
        <f t="shared" si="2543"/>
        <v>0</v>
      </c>
      <c r="CT141" s="313">
        <f t="shared" si="2543"/>
        <v>0</v>
      </c>
      <c r="CU141" s="313">
        <f t="shared" si="2543"/>
        <v>0</v>
      </c>
      <c r="CV141" s="310">
        <f t="shared" si="2543"/>
        <v>0</v>
      </c>
      <c r="CW141" s="314">
        <f>CP141+CT141+CV141</f>
        <v>0</v>
      </c>
      <c r="CX141" s="314">
        <f t="shared" ref="CX141" si="2544">CN141+CR141</f>
        <v>0</v>
      </c>
      <c r="CY141" s="315">
        <f t="shared" ref="CY141:DH141" si="2545">IF($CL141="1",AZ141,0)</f>
        <v>0</v>
      </c>
      <c r="CZ141" s="313">
        <f t="shared" si="2545"/>
        <v>0</v>
      </c>
      <c r="DA141" s="313">
        <f t="shared" si="2545"/>
        <v>0</v>
      </c>
      <c r="DB141" s="313">
        <f t="shared" si="2545"/>
        <v>0</v>
      </c>
      <c r="DC141" s="313">
        <f t="shared" si="2545"/>
        <v>0</v>
      </c>
      <c r="DD141" s="313">
        <f t="shared" si="2545"/>
        <v>0</v>
      </c>
      <c r="DE141" s="313">
        <f t="shared" si="2545"/>
        <v>0</v>
      </c>
      <c r="DF141" s="313">
        <f t="shared" si="2545"/>
        <v>0</v>
      </c>
      <c r="DG141" s="313">
        <f t="shared" si="2545"/>
        <v>0</v>
      </c>
      <c r="DH141" s="310">
        <f t="shared" si="2545"/>
        <v>0</v>
      </c>
      <c r="DI141" s="321">
        <f>DB141+DF141+DH141</f>
        <v>0</v>
      </c>
      <c r="DJ141" s="321">
        <f t="shared" ref="DJ141" si="2546">CZ141+DD141</f>
        <v>0</v>
      </c>
      <c r="DK141" s="322">
        <f>IF(CE141=0,1,0)</f>
        <v>1</v>
      </c>
      <c r="DL141" s="322">
        <f>IFERROR(IF($AF141="N",AH141+AJ141+AL141+AN141,AF141+AH141+AJ141+AL141+AN141),0)*$DK141</f>
        <v>0</v>
      </c>
      <c r="DM141" s="322">
        <f>(AG141+AI141+AK141+AM141+AO141)*$DK141</f>
        <v>0</v>
      </c>
      <c r="DN141" s="322">
        <f>AS141+AW141+AY141-CW141</f>
        <v>0</v>
      </c>
      <c r="DO141" s="322">
        <f>BC141+BG141+BI141-DI141</f>
        <v>0</v>
      </c>
      <c r="DP141" s="322">
        <f>DN141+DO141</f>
        <v>0</v>
      </c>
      <c r="DQ141" s="323" t="str">
        <f>IF(OR(F141=vstupy!B$40,F141=vstupy!B$41,F141=vstupy!B$42,),"0","1")</f>
        <v>0</v>
      </c>
      <c r="DR141" s="315">
        <f>IF($DQ141="1",AQ141,"0")+CF141</f>
        <v>0</v>
      </c>
      <c r="DS141" s="313">
        <f>IF($DQ141="1",AS141,"0")+CG141</f>
        <v>0</v>
      </c>
      <c r="DT141" s="313">
        <f>IF($DQ141="1",AU141,"0")+CH141</f>
        <v>0</v>
      </c>
      <c r="DU141" s="313">
        <f>IF($DQ141="1",AW141,"0")+CI141</f>
        <v>0</v>
      </c>
      <c r="DV141" s="310">
        <f>IF($DQ141="1",AY141,"0")+CJ141</f>
        <v>0</v>
      </c>
      <c r="DW141" s="311">
        <f t="shared" ref="DW141" si="2547">SUM(DR141:DV143)</f>
        <v>0</v>
      </c>
      <c r="DX141" s="315" t="str">
        <f t="shared" ref="DX141" si="2548">IF($DQ141="1",BA141,"0")</f>
        <v>0</v>
      </c>
      <c r="DY141" s="313" t="str">
        <f t="shared" ref="DY141" si="2549">IF($DQ141="1",BC141,"0")</f>
        <v>0</v>
      </c>
      <c r="DZ141" s="313" t="str">
        <f t="shared" ref="DZ141" si="2550">IF($DQ141="1",BE141,"0")</f>
        <v>0</v>
      </c>
      <c r="EA141" s="313" t="str">
        <f>IF($DQ141="1",BG141,"0")</f>
        <v>0</v>
      </c>
      <c r="EB141" s="310" t="str">
        <f>IF($DQ141="1",BI141,"0")</f>
        <v>0</v>
      </c>
      <c r="EC141" s="311">
        <f t="shared" ref="EC141" si="2551">SUM(DX141:EB143)</f>
        <v>0</v>
      </c>
      <c r="ED141" s="312">
        <f>EC141+DW141</f>
        <v>0</v>
      </c>
    </row>
    <row r="142" spans="2:134" ht="12.6" customHeight="1" x14ac:dyDescent="0.2">
      <c r="B142" s="365"/>
      <c r="C142" s="364"/>
      <c r="D142" s="364"/>
      <c r="E142" s="364"/>
      <c r="F142" s="359"/>
      <c r="G142" s="361"/>
      <c r="H142" s="302"/>
      <c r="I142" s="302"/>
      <c r="J142" s="305"/>
      <c r="K142" s="359"/>
      <c r="L142" s="344"/>
      <c r="M142" s="367"/>
      <c r="N142" s="344"/>
      <c r="O142" s="344"/>
      <c r="P142" s="344"/>
      <c r="Q142" s="345"/>
      <c r="R142" s="346"/>
      <c r="S142" s="344"/>
      <c r="T142" s="347"/>
      <c r="U142" s="345"/>
      <c r="V142" s="346"/>
      <c r="W142" s="344"/>
      <c r="X142" s="174" t="s">
        <v>157</v>
      </c>
      <c r="Y142" s="188" t="s">
        <v>152</v>
      </c>
      <c r="Z142" s="185">
        <f>VLOOKUP($X142,vstupy!$B$18:$F$31,MATCH($Y142,vstupy!$B$17:$F$17,0),0)</f>
        <v>0</v>
      </c>
      <c r="AA142" s="121" t="s">
        <v>158</v>
      </c>
      <c r="AB142" s="185">
        <f>VLOOKUP($AA142,vstupy!$B$34:$C$36,2,FALSE)</f>
        <v>0</v>
      </c>
      <c r="AC142" s="185">
        <f t="shared" si="2496"/>
        <v>0</v>
      </c>
      <c r="AD142" s="342"/>
      <c r="AE142" s="326"/>
      <c r="AF142" s="315"/>
      <c r="AG142" s="330"/>
      <c r="AH142" s="330"/>
      <c r="AI142" s="330"/>
      <c r="AJ142" s="330"/>
      <c r="AK142" s="330"/>
      <c r="AL142" s="330"/>
      <c r="AM142" s="335"/>
      <c r="AN142" s="330"/>
      <c r="AO142" s="336"/>
      <c r="AP142" s="315"/>
      <c r="AQ142" s="313"/>
      <c r="AR142" s="313"/>
      <c r="AS142" s="313"/>
      <c r="AT142" s="313"/>
      <c r="AU142" s="313"/>
      <c r="AV142" s="313"/>
      <c r="AW142" s="313"/>
      <c r="AX142" s="313"/>
      <c r="AY142" s="313"/>
      <c r="AZ142" s="313"/>
      <c r="BA142" s="313"/>
      <c r="BB142" s="313"/>
      <c r="BC142" s="313"/>
      <c r="BD142" s="313"/>
      <c r="BE142" s="313"/>
      <c r="BF142" s="313"/>
      <c r="BG142" s="313"/>
      <c r="BH142" s="313"/>
      <c r="BI142" s="324"/>
      <c r="BJ142" s="314"/>
      <c r="BK142" s="315"/>
      <c r="BL142" s="313"/>
      <c r="BM142" s="313"/>
      <c r="BN142" s="313"/>
      <c r="BO142" s="313"/>
      <c r="BP142" s="313"/>
      <c r="BQ142" s="313"/>
      <c r="BR142" s="313"/>
      <c r="BS142" s="313"/>
      <c r="BT142" s="310"/>
      <c r="BU142" s="315"/>
      <c r="BV142" s="313"/>
      <c r="BW142" s="313"/>
      <c r="BX142" s="313"/>
      <c r="BY142" s="313"/>
      <c r="BZ142" s="313"/>
      <c r="CA142" s="313"/>
      <c r="CB142" s="313"/>
      <c r="CC142" s="313"/>
      <c r="CD142" s="310"/>
      <c r="CE142" s="316"/>
      <c r="CF142" s="315"/>
      <c r="CG142" s="313"/>
      <c r="CH142" s="313"/>
      <c r="CI142" s="313"/>
      <c r="CJ142" s="310"/>
      <c r="CK142" s="317"/>
      <c r="CL142" s="319"/>
      <c r="CM142" s="315"/>
      <c r="CN142" s="313"/>
      <c r="CO142" s="313"/>
      <c r="CP142" s="313"/>
      <c r="CQ142" s="313"/>
      <c r="CR142" s="313"/>
      <c r="CS142" s="313"/>
      <c r="CT142" s="313"/>
      <c r="CU142" s="313"/>
      <c r="CV142" s="310"/>
      <c r="CW142" s="314"/>
      <c r="CX142" s="314"/>
      <c r="CY142" s="315"/>
      <c r="CZ142" s="313"/>
      <c r="DA142" s="313"/>
      <c r="DB142" s="313"/>
      <c r="DC142" s="313"/>
      <c r="DD142" s="313"/>
      <c r="DE142" s="313"/>
      <c r="DF142" s="313"/>
      <c r="DG142" s="313"/>
      <c r="DH142" s="310"/>
      <c r="DI142" s="321"/>
      <c r="DJ142" s="321"/>
      <c r="DK142" s="322"/>
      <c r="DL142" s="322"/>
      <c r="DM142" s="322"/>
      <c r="DN142" s="322"/>
      <c r="DO142" s="322"/>
      <c r="DP142" s="322"/>
      <c r="DQ142" s="323"/>
      <c r="DR142" s="315"/>
      <c r="DS142" s="313"/>
      <c r="DT142" s="313"/>
      <c r="DU142" s="313"/>
      <c r="DV142" s="310"/>
      <c r="DW142" s="311"/>
      <c r="DX142" s="315"/>
      <c r="DY142" s="313"/>
      <c r="DZ142" s="313"/>
      <c r="EA142" s="313"/>
      <c r="EB142" s="310"/>
      <c r="EC142" s="311"/>
      <c r="ED142" s="312"/>
    </row>
    <row r="143" spans="2:134" ht="12.6" customHeight="1" x14ac:dyDescent="0.2">
      <c r="B143" s="365"/>
      <c r="C143" s="364"/>
      <c r="D143" s="364"/>
      <c r="E143" s="364"/>
      <c r="F143" s="360"/>
      <c r="G143" s="361"/>
      <c r="H143" s="303"/>
      <c r="I143" s="303"/>
      <c r="J143" s="306"/>
      <c r="K143" s="360"/>
      <c r="L143" s="344"/>
      <c r="M143" s="367"/>
      <c r="N143" s="344"/>
      <c r="O143" s="344"/>
      <c r="P143" s="344"/>
      <c r="Q143" s="345"/>
      <c r="R143" s="346"/>
      <c r="S143" s="344"/>
      <c r="T143" s="347"/>
      <c r="U143" s="345"/>
      <c r="V143" s="346"/>
      <c r="W143" s="344"/>
      <c r="X143" s="174" t="s">
        <v>157</v>
      </c>
      <c r="Y143" s="188" t="s">
        <v>152</v>
      </c>
      <c r="Z143" s="185">
        <f>VLOOKUP($X143,vstupy!$B$18:$F$31,MATCH($Y143,vstupy!$B$17:$F$17,0),0)</f>
        <v>0</v>
      </c>
      <c r="AA143" s="121" t="s">
        <v>158</v>
      </c>
      <c r="AB143" s="185">
        <f>VLOOKUP($AA143,vstupy!$B$34:$C$36,2,FALSE)</f>
        <v>0</v>
      </c>
      <c r="AC143" s="185">
        <f t="shared" si="2496"/>
        <v>0</v>
      </c>
      <c r="AD143" s="343"/>
      <c r="AE143" s="327"/>
      <c r="AF143" s="315"/>
      <c r="AG143" s="330"/>
      <c r="AH143" s="330"/>
      <c r="AI143" s="330"/>
      <c r="AJ143" s="330"/>
      <c r="AK143" s="330"/>
      <c r="AL143" s="330"/>
      <c r="AM143" s="333"/>
      <c r="AN143" s="330"/>
      <c r="AO143" s="336"/>
      <c r="AP143" s="315"/>
      <c r="AQ143" s="313"/>
      <c r="AR143" s="313"/>
      <c r="AS143" s="313"/>
      <c r="AT143" s="313"/>
      <c r="AU143" s="313"/>
      <c r="AV143" s="313"/>
      <c r="AW143" s="313"/>
      <c r="AX143" s="313"/>
      <c r="AY143" s="313"/>
      <c r="AZ143" s="313"/>
      <c r="BA143" s="313"/>
      <c r="BB143" s="313"/>
      <c r="BC143" s="313"/>
      <c r="BD143" s="313"/>
      <c r="BE143" s="313"/>
      <c r="BF143" s="313"/>
      <c r="BG143" s="313"/>
      <c r="BH143" s="313"/>
      <c r="BI143" s="324"/>
      <c r="BJ143" s="314"/>
      <c r="BK143" s="315"/>
      <c r="BL143" s="313"/>
      <c r="BM143" s="313"/>
      <c r="BN143" s="313"/>
      <c r="BO143" s="313"/>
      <c r="BP143" s="313"/>
      <c r="BQ143" s="313"/>
      <c r="BR143" s="313"/>
      <c r="BS143" s="313"/>
      <c r="BT143" s="310"/>
      <c r="BU143" s="315"/>
      <c r="BV143" s="313"/>
      <c r="BW143" s="313"/>
      <c r="BX143" s="313"/>
      <c r="BY143" s="313"/>
      <c r="BZ143" s="313"/>
      <c r="CA143" s="313"/>
      <c r="CB143" s="313"/>
      <c r="CC143" s="313"/>
      <c r="CD143" s="310"/>
      <c r="CE143" s="316"/>
      <c r="CF143" s="315"/>
      <c r="CG143" s="313"/>
      <c r="CH143" s="313"/>
      <c r="CI143" s="313"/>
      <c r="CJ143" s="310"/>
      <c r="CK143" s="317"/>
      <c r="CL143" s="320"/>
      <c r="CM143" s="315"/>
      <c r="CN143" s="313"/>
      <c r="CO143" s="313"/>
      <c r="CP143" s="313"/>
      <c r="CQ143" s="313"/>
      <c r="CR143" s="313"/>
      <c r="CS143" s="313"/>
      <c r="CT143" s="313"/>
      <c r="CU143" s="313"/>
      <c r="CV143" s="310"/>
      <c r="CW143" s="314"/>
      <c r="CX143" s="314"/>
      <c r="CY143" s="315"/>
      <c r="CZ143" s="313"/>
      <c r="DA143" s="313"/>
      <c r="DB143" s="313"/>
      <c r="DC143" s="313"/>
      <c r="DD143" s="313"/>
      <c r="DE143" s="313"/>
      <c r="DF143" s="313"/>
      <c r="DG143" s="313"/>
      <c r="DH143" s="310"/>
      <c r="DI143" s="321"/>
      <c r="DJ143" s="321"/>
      <c r="DK143" s="322"/>
      <c r="DL143" s="322"/>
      <c r="DM143" s="322"/>
      <c r="DN143" s="322"/>
      <c r="DO143" s="322"/>
      <c r="DP143" s="322"/>
      <c r="DQ143" s="323"/>
      <c r="DR143" s="315"/>
      <c r="DS143" s="313"/>
      <c r="DT143" s="313"/>
      <c r="DU143" s="313"/>
      <c r="DV143" s="310"/>
      <c r="DW143" s="311"/>
      <c r="DX143" s="315"/>
      <c r="DY143" s="313"/>
      <c r="DZ143" s="313"/>
      <c r="EA143" s="313"/>
      <c r="EB143" s="310"/>
      <c r="EC143" s="311"/>
      <c r="ED143" s="312"/>
    </row>
    <row r="144" spans="2:134" ht="12.6" customHeight="1" x14ac:dyDescent="0.2">
      <c r="B144" s="366">
        <f t="shared" ref="B144" si="2552">B141+1</f>
        <v>46</v>
      </c>
      <c r="C144" s="363" t="s">
        <v>370</v>
      </c>
      <c r="D144" s="363" t="s">
        <v>331</v>
      </c>
      <c r="E144" s="363" t="s">
        <v>371</v>
      </c>
      <c r="F144" s="355" t="s">
        <v>208</v>
      </c>
      <c r="G144" s="362">
        <v>46388</v>
      </c>
      <c r="H144" s="307" t="str">
        <f t="shared" ref="H144" si="2553">IF($F144="3e)  Skoršia transpozícia  - zavedenie transpozície pred termínom ktorý určuje smernica EÚ. "," ","")</f>
        <v/>
      </c>
      <c r="I144" s="307" t="str">
        <f t="shared" ref="I144" si="2554">IF($F144="3e)  Skoršia transpozícia  - zavedenie transpozície pred termínom ktorý určuje smernica EÚ. ",$H144,"NA")</f>
        <v>NA</v>
      </c>
      <c r="J144" s="298">
        <f>IF(I144&gt;12,1,I144/12)</f>
        <v>1</v>
      </c>
      <c r="K144" s="355" t="s">
        <v>477</v>
      </c>
      <c r="L144" s="348">
        <v>25</v>
      </c>
      <c r="M144" s="354">
        <f>IF(L144="N",0,L144)</f>
        <v>25</v>
      </c>
      <c r="N144" s="348" t="s">
        <v>213</v>
      </c>
      <c r="O144" s="348"/>
      <c r="P144" s="348">
        <v>20</v>
      </c>
      <c r="Q144" s="349" t="s">
        <v>185</v>
      </c>
      <c r="R144" s="350">
        <f>VLOOKUP(Q144,vstupy!$B$3:$C$15,2,FALSE)</f>
        <v>0.25</v>
      </c>
      <c r="S144" s="348"/>
      <c r="T144" s="351"/>
      <c r="U144" s="349" t="s">
        <v>36</v>
      </c>
      <c r="V144" s="350">
        <f>VLOOKUP(U144,vstupy!$B$3:$C$15,2,FALSE)</f>
        <v>0</v>
      </c>
      <c r="W144" s="348"/>
      <c r="X144" s="283" t="s">
        <v>157</v>
      </c>
      <c r="Y144" s="284" t="s">
        <v>152</v>
      </c>
      <c r="Z144" s="285">
        <f>VLOOKUP($X144,vstupy!$B$18:$F$31,MATCH($Y144,vstupy!$B$17:$F$17,0),0)</f>
        <v>0</v>
      </c>
      <c r="AA144" s="286" t="s">
        <v>158</v>
      </c>
      <c r="AB144" s="285">
        <f>VLOOKUP($AA144,vstupy!$B$34:$C$36,2,FALSE)</f>
        <v>0</v>
      </c>
      <c r="AC144" s="285">
        <f t="shared" si="2496"/>
        <v>0</v>
      </c>
      <c r="AD144" s="338" t="s">
        <v>36</v>
      </c>
      <c r="AE144" s="325">
        <f>VLOOKUP(AD144,vstupy!$B$3:$C$15,2,FALSE)</f>
        <v>0</v>
      </c>
      <c r="AF144" s="328">
        <f>IFERROR(IF(M144=0,"N",O144/L144*J144),0)</f>
        <v>0</v>
      </c>
      <c r="AG144" s="330">
        <f>O144*J144</f>
        <v>0</v>
      </c>
      <c r="AH144" s="332">
        <f t="shared" ref="AH144" si="2555">P144*R144*J144</f>
        <v>5</v>
      </c>
      <c r="AI144" s="333">
        <f t="shared" ref="AI144" si="2556">IFERROR(AH144*M144,0)</f>
        <v>125</v>
      </c>
      <c r="AJ144" s="332">
        <f t="shared" si="1395"/>
        <v>0</v>
      </c>
      <c r="AK144" s="330">
        <f t="shared" ref="AK144" si="2557">S144*J144</f>
        <v>0</v>
      </c>
      <c r="AL144" s="330">
        <f>T144*V144*J144</f>
        <v>0</v>
      </c>
      <c r="AM144" s="334">
        <f t="shared" ref="AM144" si="2558">IFERROR(AL144*M144,0)</f>
        <v>0</v>
      </c>
      <c r="AN144" s="333">
        <f>IF(W144&gt;0,IF(AE144&gt;0,($G$5/160)*(W144/60)*AE144*J144,0),IF(AE144&gt;0,($G$5/160)*((AC144+AC145+AC146)/60)*AE144*J144,0))</f>
        <v>0</v>
      </c>
      <c r="AO144" s="336">
        <f>IFERROR(AN144*M144,0)</f>
        <v>0</v>
      </c>
      <c r="AP144" s="315">
        <f t="shared" ref="AP144" si="2559">IF($N144="In (zvyšuje náklady)",AF144,0)</f>
        <v>0</v>
      </c>
      <c r="AQ144" s="313">
        <f t="shared" ref="AQ144" si="2560">IF($N144="In (zvyšuje náklady)",AG144,0)</f>
        <v>0</v>
      </c>
      <c r="AR144" s="313">
        <f t="shared" ref="AR144" si="2561">IF($N144="In (zvyšuje náklady)",AH144,0)</f>
        <v>0</v>
      </c>
      <c r="AS144" s="313">
        <f t="shared" ref="AS144" si="2562">IF($N144="In (zvyšuje náklady)",AI144,0)</f>
        <v>0</v>
      </c>
      <c r="AT144" s="313">
        <f t="shared" ref="AT144" si="2563">IF($N144="In (zvyšuje náklady)",AJ144,0)</f>
        <v>0</v>
      </c>
      <c r="AU144" s="313">
        <f t="shared" ref="AU144" si="2564">IF($N144="In (zvyšuje náklady)",AK144,0)</f>
        <v>0</v>
      </c>
      <c r="AV144" s="313">
        <f t="shared" ref="AV144" si="2565">IF($N144="In (zvyšuje náklady)",AL144,0)</f>
        <v>0</v>
      </c>
      <c r="AW144" s="313">
        <f t="shared" ref="AW144" si="2566">IF($N144="In (zvyšuje náklady)",AM144,0)</f>
        <v>0</v>
      </c>
      <c r="AX144" s="313">
        <f t="shared" ref="AX144" si="2567">IF($N144="In (zvyšuje náklady)",AN144,0)</f>
        <v>0</v>
      </c>
      <c r="AY144" s="313">
        <f t="shared" ref="AY144" si="2568">IF($N144="In (zvyšuje náklady)",AO144,0)</f>
        <v>0</v>
      </c>
      <c r="AZ144" s="313">
        <f t="shared" ref="AZ144" si="2569">IF($N144="Out (znižuje náklady)",AF144,"0")</f>
        <v>0</v>
      </c>
      <c r="BA144" s="313">
        <f t="shared" ref="BA144" si="2570">IF($N144="Out (znižuje náklady)",AG144,"0")</f>
        <v>0</v>
      </c>
      <c r="BB144" s="313">
        <f t="shared" ref="BB144" si="2571">IF($N144="Out (znižuje náklady)",AH144,"0")</f>
        <v>5</v>
      </c>
      <c r="BC144" s="313">
        <f t="shared" ref="BC144" si="2572">IF($N144="Out (znižuje náklady)",AI144,"0")</f>
        <v>125</v>
      </c>
      <c r="BD144" s="313">
        <f t="shared" ref="BD144" si="2573">IF($N144="Out (znižuje náklady)",AJ144,"0")</f>
        <v>0</v>
      </c>
      <c r="BE144" s="313">
        <f t="shared" ref="BE144" si="2574">IF($N144="Out (znižuje náklady)",AK144,"0")</f>
        <v>0</v>
      </c>
      <c r="BF144" s="313">
        <f t="shared" ref="BF144" si="2575">IF($N144="Out (znižuje náklady)",AL144,"0")</f>
        <v>0</v>
      </c>
      <c r="BG144" s="313">
        <f t="shared" ref="BG144" si="2576">IF($N144="Out (znižuje náklady)",AM144,"0")</f>
        <v>0</v>
      </c>
      <c r="BH144" s="313">
        <f t="shared" ref="BH144" si="2577">IF($N144="Out (znižuje náklady)",AN144,"0")</f>
        <v>0</v>
      </c>
      <c r="BI144" s="324">
        <f t="shared" ref="BI144" si="2578">IF($N144="Out (znižuje náklady)",AO144,"0")</f>
        <v>0</v>
      </c>
      <c r="BJ144" s="314">
        <f>IF(F144=vstupy!$B$47,0,1)</f>
        <v>1</v>
      </c>
      <c r="BK144" s="315">
        <f t="shared" ref="BK144" si="2579">$BJ144*AP144</f>
        <v>0</v>
      </c>
      <c r="BL144" s="313">
        <f t="shared" ref="BL144" si="2580">$BJ144*AQ144</f>
        <v>0</v>
      </c>
      <c r="BM144" s="313">
        <f t="shared" ref="BM144" si="2581">$BJ144*AR144</f>
        <v>0</v>
      </c>
      <c r="BN144" s="313">
        <f t="shared" ref="BN144" si="2582">$BJ144*AS144</f>
        <v>0</v>
      </c>
      <c r="BO144" s="313">
        <f t="shared" ref="BO144" si="2583">$BJ144*AT144</f>
        <v>0</v>
      </c>
      <c r="BP144" s="313">
        <f t="shared" ref="BP144" si="2584">$BJ144*AU144</f>
        <v>0</v>
      </c>
      <c r="BQ144" s="313">
        <f t="shared" ref="BQ144" si="2585">$BJ144*AV144</f>
        <v>0</v>
      </c>
      <c r="BR144" s="313">
        <f t="shared" ref="BR144" si="2586">$BJ144*AW144</f>
        <v>0</v>
      </c>
      <c r="BS144" s="313">
        <f t="shared" ref="BS144" si="2587">$BJ144*AX144</f>
        <v>0</v>
      </c>
      <c r="BT144" s="310">
        <f t="shared" ref="BT144" si="2588">$BJ144*AY144</f>
        <v>0</v>
      </c>
      <c r="BU144" s="315">
        <f t="shared" ref="BU144" si="2589">$BJ144*AZ144</f>
        <v>0</v>
      </c>
      <c r="BV144" s="313">
        <f t="shared" ref="BV144" si="2590">$BJ144*BA144</f>
        <v>0</v>
      </c>
      <c r="BW144" s="313">
        <f t="shared" ref="BW144" si="2591">$BJ144*BB144</f>
        <v>5</v>
      </c>
      <c r="BX144" s="313">
        <f t="shared" ref="BX144" si="2592">$BJ144*BC144</f>
        <v>125</v>
      </c>
      <c r="BY144" s="313">
        <f t="shared" ref="BY144" si="2593">$BJ144*BD144</f>
        <v>0</v>
      </c>
      <c r="BZ144" s="313">
        <f t="shared" ref="BZ144" si="2594">$BJ144*BE144</f>
        <v>0</v>
      </c>
      <c r="CA144" s="313">
        <f t="shared" ref="CA144" si="2595">$BJ144*BF144</f>
        <v>0</v>
      </c>
      <c r="CB144" s="313">
        <f t="shared" ref="CB144" si="2596">$BJ144*BG144</f>
        <v>0</v>
      </c>
      <c r="CC144" s="313">
        <f t="shared" ref="CC144" si="2597">$BJ144*BH144</f>
        <v>0</v>
      </c>
      <c r="CD144" s="310">
        <f t="shared" ref="CD144" si="2598">$BJ144*BI144</f>
        <v>0</v>
      </c>
      <c r="CE144" s="316">
        <f>IF(N144="Nemení sa",1,0)</f>
        <v>0</v>
      </c>
      <c r="CF144" s="315">
        <f>AG144*$CE144</f>
        <v>0</v>
      </c>
      <c r="CG144" s="313">
        <f>AI144*$CE144</f>
        <v>0</v>
      </c>
      <c r="CH144" s="313">
        <f>AK144*$CE144</f>
        <v>0</v>
      </c>
      <c r="CI144" s="313">
        <f>AM144*$CE144</f>
        <v>0</v>
      </c>
      <c r="CJ144" s="310">
        <f>AO144*$CE144</f>
        <v>0</v>
      </c>
      <c r="CK144" s="317">
        <f t="shared" ref="CK144" si="2599">SUM(CF144:CJ146)</f>
        <v>0</v>
      </c>
      <c r="CL144" s="318">
        <f>IF(F144=vstupy!B$42,"1",0)</f>
        <v>0</v>
      </c>
      <c r="CM144" s="315">
        <f t="shared" ref="CM144:CV144" si="2600">IF($CL144="1",AP144,0)</f>
        <v>0</v>
      </c>
      <c r="CN144" s="313">
        <f t="shared" si="2600"/>
        <v>0</v>
      </c>
      <c r="CO144" s="313">
        <f t="shared" si="2600"/>
        <v>0</v>
      </c>
      <c r="CP144" s="313">
        <f t="shared" si="2600"/>
        <v>0</v>
      </c>
      <c r="CQ144" s="313">
        <f t="shared" si="2600"/>
        <v>0</v>
      </c>
      <c r="CR144" s="313">
        <f t="shared" si="2600"/>
        <v>0</v>
      </c>
      <c r="CS144" s="313">
        <f t="shared" si="2600"/>
        <v>0</v>
      </c>
      <c r="CT144" s="313">
        <f t="shared" si="2600"/>
        <v>0</v>
      </c>
      <c r="CU144" s="313">
        <f t="shared" si="2600"/>
        <v>0</v>
      </c>
      <c r="CV144" s="310">
        <f t="shared" si="2600"/>
        <v>0</v>
      </c>
      <c r="CW144" s="314">
        <f>CP144+CT144+CV144</f>
        <v>0</v>
      </c>
      <c r="CX144" s="314">
        <f t="shared" ref="CX144" si="2601">CN144+CR144</f>
        <v>0</v>
      </c>
      <c r="CY144" s="315">
        <f t="shared" ref="CY144:DH144" si="2602">IF($CL144="1",AZ144,0)</f>
        <v>0</v>
      </c>
      <c r="CZ144" s="313">
        <f t="shared" si="2602"/>
        <v>0</v>
      </c>
      <c r="DA144" s="313">
        <f t="shared" si="2602"/>
        <v>0</v>
      </c>
      <c r="DB144" s="313">
        <f t="shared" si="2602"/>
        <v>0</v>
      </c>
      <c r="DC144" s="313">
        <f t="shared" si="2602"/>
        <v>0</v>
      </c>
      <c r="DD144" s="313">
        <f t="shared" si="2602"/>
        <v>0</v>
      </c>
      <c r="DE144" s="313">
        <f t="shared" si="2602"/>
        <v>0</v>
      </c>
      <c r="DF144" s="313">
        <f t="shared" si="2602"/>
        <v>0</v>
      </c>
      <c r="DG144" s="313">
        <f t="shared" si="2602"/>
        <v>0</v>
      </c>
      <c r="DH144" s="310">
        <f t="shared" si="2602"/>
        <v>0</v>
      </c>
      <c r="DI144" s="321">
        <f>DB144+DF144+DH144</f>
        <v>0</v>
      </c>
      <c r="DJ144" s="321">
        <f t="shared" ref="DJ144" si="2603">CZ144+DD144</f>
        <v>0</v>
      </c>
      <c r="DK144" s="322">
        <f>IF(CE144=0,1,0)</f>
        <v>1</v>
      </c>
      <c r="DL144" s="322">
        <f>IFERROR(IF($AF144="N",AH144+AJ144+AL144+AN144,AF144+AH144+AJ144+AL144+AN144),0)*$DK144</f>
        <v>5</v>
      </c>
      <c r="DM144" s="322">
        <f>(AG144+AI144+AK144+AM144+AO144)*$DK144</f>
        <v>125</v>
      </c>
      <c r="DN144" s="322">
        <f>AS144+AW144+AY144-CW144</f>
        <v>0</v>
      </c>
      <c r="DO144" s="322">
        <f>BC144+BG144+BI144-DI144</f>
        <v>125</v>
      </c>
      <c r="DP144" s="322">
        <f>DN144+DO144</f>
        <v>125</v>
      </c>
      <c r="DQ144" s="323" t="str">
        <f>IF(OR(F144=vstupy!B$40,F144=vstupy!B$41,F144=vstupy!B$42,),"0","1")</f>
        <v>0</v>
      </c>
      <c r="DR144" s="315">
        <f>IF($DQ144="1",AQ144,"0")+CF144</f>
        <v>0</v>
      </c>
      <c r="DS144" s="313">
        <f>IF($DQ144="1",AS144,"0")+CG144</f>
        <v>0</v>
      </c>
      <c r="DT144" s="313">
        <f>IF($DQ144="1",AU144,"0")+CH144</f>
        <v>0</v>
      </c>
      <c r="DU144" s="313">
        <f>IF($DQ144="1",AW144,"0")+CI144</f>
        <v>0</v>
      </c>
      <c r="DV144" s="310">
        <f>IF($DQ144="1",AY144,"0")+CJ144</f>
        <v>0</v>
      </c>
      <c r="DW144" s="311">
        <f t="shared" ref="DW144" si="2604">SUM(DR144:DV146)</f>
        <v>0</v>
      </c>
      <c r="DX144" s="315" t="str">
        <f t="shared" ref="DX144" si="2605">IF($DQ144="1",BA144,"0")</f>
        <v>0</v>
      </c>
      <c r="DY144" s="313" t="str">
        <f t="shared" ref="DY144" si="2606">IF($DQ144="1",BC144,"0")</f>
        <v>0</v>
      </c>
      <c r="DZ144" s="313" t="str">
        <f t="shared" ref="DZ144" si="2607">IF($DQ144="1",BE144,"0")</f>
        <v>0</v>
      </c>
      <c r="EA144" s="313" t="str">
        <f>IF($DQ144="1",BG144,"0")</f>
        <v>0</v>
      </c>
      <c r="EB144" s="310" t="str">
        <f>IF($DQ144="1",BI144,"0")</f>
        <v>0</v>
      </c>
      <c r="EC144" s="311">
        <f t="shared" ref="EC144" si="2608">SUM(DX144:EB146)</f>
        <v>0</v>
      </c>
      <c r="ED144" s="312">
        <f>EC144+DW144</f>
        <v>0</v>
      </c>
    </row>
    <row r="145" spans="2:134" ht="12.6" customHeight="1" x14ac:dyDescent="0.2">
      <c r="B145" s="366"/>
      <c r="C145" s="363"/>
      <c r="D145" s="363"/>
      <c r="E145" s="363"/>
      <c r="F145" s="356"/>
      <c r="G145" s="362"/>
      <c r="H145" s="308"/>
      <c r="I145" s="308"/>
      <c r="J145" s="299"/>
      <c r="K145" s="356"/>
      <c r="L145" s="348"/>
      <c r="M145" s="354"/>
      <c r="N145" s="348"/>
      <c r="O145" s="348"/>
      <c r="P145" s="348"/>
      <c r="Q145" s="349"/>
      <c r="R145" s="350"/>
      <c r="S145" s="348"/>
      <c r="T145" s="351"/>
      <c r="U145" s="349"/>
      <c r="V145" s="350"/>
      <c r="W145" s="348"/>
      <c r="X145" s="283" t="s">
        <v>157</v>
      </c>
      <c r="Y145" s="284" t="s">
        <v>152</v>
      </c>
      <c r="Z145" s="285">
        <f>VLOOKUP($X145,vstupy!$B$18:$F$31,MATCH($Y145,vstupy!$B$17:$F$17,0),0)</f>
        <v>0</v>
      </c>
      <c r="AA145" s="286" t="s">
        <v>158</v>
      </c>
      <c r="AB145" s="285">
        <f>VLOOKUP($AA145,vstupy!$B$34:$C$36,2,FALSE)</f>
        <v>0</v>
      </c>
      <c r="AC145" s="285">
        <f t="shared" si="2496"/>
        <v>0</v>
      </c>
      <c r="AD145" s="339"/>
      <c r="AE145" s="326"/>
      <c r="AF145" s="315"/>
      <c r="AG145" s="330"/>
      <c r="AH145" s="330"/>
      <c r="AI145" s="330"/>
      <c r="AJ145" s="330"/>
      <c r="AK145" s="330"/>
      <c r="AL145" s="330"/>
      <c r="AM145" s="335"/>
      <c r="AN145" s="330"/>
      <c r="AO145" s="336"/>
      <c r="AP145" s="315"/>
      <c r="AQ145" s="313"/>
      <c r="AR145" s="313"/>
      <c r="AS145" s="313"/>
      <c r="AT145" s="313"/>
      <c r="AU145" s="313"/>
      <c r="AV145" s="313"/>
      <c r="AW145" s="313"/>
      <c r="AX145" s="313"/>
      <c r="AY145" s="313"/>
      <c r="AZ145" s="313"/>
      <c r="BA145" s="313"/>
      <c r="BB145" s="313"/>
      <c r="BC145" s="313"/>
      <c r="BD145" s="313"/>
      <c r="BE145" s="313"/>
      <c r="BF145" s="313"/>
      <c r="BG145" s="313"/>
      <c r="BH145" s="313"/>
      <c r="BI145" s="324"/>
      <c r="BJ145" s="314"/>
      <c r="BK145" s="315"/>
      <c r="BL145" s="313"/>
      <c r="BM145" s="313"/>
      <c r="BN145" s="313"/>
      <c r="BO145" s="313"/>
      <c r="BP145" s="313"/>
      <c r="BQ145" s="313"/>
      <c r="BR145" s="313"/>
      <c r="BS145" s="313"/>
      <c r="BT145" s="310"/>
      <c r="BU145" s="315"/>
      <c r="BV145" s="313"/>
      <c r="BW145" s="313"/>
      <c r="BX145" s="313"/>
      <c r="BY145" s="313"/>
      <c r="BZ145" s="313"/>
      <c r="CA145" s="313"/>
      <c r="CB145" s="313"/>
      <c r="CC145" s="313"/>
      <c r="CD145" s="310"/>
      <c r="CE145" s="316"/>
      <c r="CF145" s="315"/>
      <c r="CG145" s="313"/>
      <c r="CH145" s="313"/>
      <c r="CI145" s="313"/>
      <c r="CJ145" s="310"/>
      <c r="CK145" s="317"/>
      <c r="CL145" s="319"/>
      <c r="CM145" s="315"/>
      <c r="CN145" s="313"/>
      <c r="CO145" s="313"/>
      <c r="CP145" s="313"/>
      <c r="CQ145" s="313"/>
      <c r="CR145" s="313"/>
      <c r="CS145" s="313"/>
      <c r="CT145" s="313"/>
      <c r="CU145" s="313"/>
      <c r="CV145" s="310"/>
      <c r="CW145" s="314"/>
      <c r="CX145" s="314"/>
      <c r="CY145" s="315"/>
      <c r="CZ145" s="313"/>
      <c r="DA145" s="313"/>
      <c r="DB145" s="313"/>
      <c r="DC145" s="313"/>
      <c r="DD145" s="313"/>
      <c r="DE145" s="313"/>
      <c r="DF145" s="313"/>
      <c r="DG145" s="313"/>
      <c r="DH145" s="310"/>
      <c r="DI145" s="321"/>
      <c r="DJ145" s="321"/>
      <c r="DK145" s="322"/>
      <c r="DL145" s="322"/>
      <c r="DM145" s="322"/>
      <c r="DN145" s="322"/>
      <c r="DO145" s="322"/>
      <c r="DP145" s="322"/>
      <c r="DQ145" s="323"/>
      <c r="DR145" s="315"/>
      <c r="DS145" s="313"/>
      <c r="DT145" s="313"/>
      <c r="DU145" s="313"/>
      <c r="DV145" s="310"/>
      <c r="DW145" s="311"/>
      <c r="DX145" s="315"/>
      <c r="DY145" s="313"/>
      <c r="DZ145" s="313"/>
      <c r="EA145" s="313"/>
      <c r="EB145" s="310"/>
      <c r="EC145" s="311"/>
      <c r="ED145" s="312"/>
    </row>
    <row r="146" spans="2:134" ht="12.6" customHeight="1" x14ac:dyDescent="0.2">
      <c r="B146" s="366"/>
      <c r="C146" s="363"/>
      <c r="D146" s="363"/>
      <c r="E146" s="363"/>
      <c r="F146" s="357"/>
      <c r="G146" s="362"/>
      <c r="H146" s="309"/>
      <c r="I146" s="309"/>
      <c r="J146" s="300"/>
      <c r="K146" s="357"/>
      <c r="L146" s="348"/>
      <c r="M146" s="354"/>
      <c r="N146" s="348"/>
      <c r="O146" s="348"/>
      <c r="P146" s="348"/>
      <c r="Q146" s="349"/>
      <c r="R146" s="350"/>
      <c r="S146" s="348"/>
      <c r="T146" s="351"/>
      <c r="U146" s="349"/>
      <c r="V146" s="350"/>
      <c r="W146" s="348"/>
      <c r="X146" s="283" t="s">
        <v>157</v>
      </c>
      <c r="Y146" s="284" t="s">
        <v>152</v>
      </c>
      <c r="Z146" s="285">
        <f>VLOOKUP($X146,vstupy!$B$18:$F$31,MATCH($Y146,vstupy!$B$17:$F$17,0),0)</f>
        <v>0</v>
      </c>
      <c r="AA146" s="286" t="s">
        <v>158</v>
      </c>
      <c r="AB146" s="285">
        <f>VLOOKUP($AA146,vstupy!$B$34:$C$36,2,FALSE)</f>
        <v>0</v>
      </c>
      <c r="AC146" s="285">
        <f t="shared" si="2496"/>
        <v>0</v>
      </c>
      <c r="AD146" s="340"/>
      <c r="AE146" s="327"/>
      <c r="AF146" s="315"/>
      <c r="AG146" s="330"/>
      <c r="AH146" s="330"/>
      <c r="AI146" s="330"/>
      <c r="AJ146" s="330"/>
      <c r="AK146" s="330"/>
      <c r="AL146" s="330"/>
      <c r="AM146" s="333"/>
      <c r="AN146" s="330"/>
      <c r="AO146" s="336"/>
      <c r="AP146" s="315"/>
      <c r="AQ146" s="313"/>
      <c r="AR146" s="313"/>
      <c r="AS146" s="313"/>
      <c r="AT146" s="313"/>
      <c r="AU146" s="313"/>
      <c r="AV146" s="313"/>
      <c r="AW146" s="313"/>
      <c r="AX146" s="313"/>
      <c r="AY146" s="313"/>
      <c r="AZ146" s="313"/>
      <c r="BA146" s="313"/>
      <c r="BB146" s="313"/>
      <c r="BC146" s="313"/>
      <c r="BD146" s="313"/>
      <c r="BE146" s="313"/>
      <c r="BF146" s="313"/>
      <c r="BG146" s="313"/>
      <c r="BH146" s="313"/>
      <c r="BI146" s="324"/>
      <c r="BJ146" s="314"/>
      <c r="BK146" s="315"/>
      <c r="BL146" s="313"/>
      <c r="BM146" s="313"/>
      <c r="BN146" s="313"/>
      <c r="BO146" s="313"/>
      <c r="BP146" s="313"/>
      <c r="BQ146" s="313"/>
      <c r="BR146" s="313"/>
      <c r="BS146" s="313"/>
      <c r="BT146" s="310"/>
      <c r="BU146" s="315"/>
      <c r="BV146" s="313"/>
      <c r="BW146" s="313"/>
      <c r="BX146" s="313"/>
      <c r="BY146" s="313"/>
      <c r="BZ146" s="313"/>
      <c r="CA146" s="313"/>
      <c r="CB146" s="313"/>
      <c r="CC146" s="313"/>
      <c r="CD146" s="310"/>
      <c r="CE146" s="316"/>
      <c r="CF146" s="315"/>
      <c r="CG146" s="313"/>
      <c r="CH146" s="313"/>
      <c r="CI146" s="313"/>
      <c r="CJ146" s="310"/>
      <c r="CK146" s="317"/>
      <c r="CL146" s="320"/>
      <c r="CM146" s="315"/>
      <c r="CN146" s="313"/>
      <c r="CO146" s="313"/>
      <c r="CP146" s="313"/>
      <c r="CQ146" s="313"/>
      <c r="CR146" s="313"/>
      <c r="CS146" s="313"/>
      <c r="CT146" s="313"/>
      <c r="CU146" s="313"/>
      <c r="CV146" s="310"/>
      <c r="CW146" s="314"/>
      <c r="CX146" s="314"/>
      <c r="CY146" s="315"/>
      <c r="CZ146" s="313"/>
      <c r="DA146" s="313"/>
      <c r="DB146" s="313"/>
      <c r="DC146" s="313"/>
      <c r="DD146" s="313"/>
      <c r="DE146" s="313"/>
      <c r="DF146" s="313"/>
      <c r="DG146" s="313"/>
      <c r="DH146" s="310"/>
      <c r="DI146" s="321"/>
      <c r="DJ146" s="321"/>
      <c r="DK146" s="322"/>
      <c r="DL146" s="322"/>
      <c r="DM146" s="322"/>
      <c r="DN146" s="322"/>
      <c r="DO146" s="322"/>
      <c r="DP146" s="322"/>
      <c r="DQ146" s="323"/>
      <c r="DR146" s="315"/>
      <c r="DS146" s="313"/>
      <c r="DT146" s="313"/>
      <c r="DU146" s="313"/>
      <c r="DV146" s="310"/>
      <c r="DW146" s="311"/>
      <c r="DX146" s="315"/>
      <c r="DY146" s="313"/>
      <c r="DZ146" s="313"/>
      <c r="EA146" s="313"/>
      <c r="EB146" s="310"/>
      <c r="EC146" s="311"/>
      <c r="ED146" s="312"/>
    </row>
    <row r="147" spans="2:134" ht="12.6" customHeight="1" x14ac:dyDescent="0.2">
      <c r="B147" s="365">
        <f t="shared" ref="B147" si="2609">B144+1</f>
        <v>47</v>
      </c>
      <c r="C147" s="364" t="s">
        <v>372</v>
      </c>
      <c r="D147" s="364" t="s">
        <v>331</v>
      </c>
      <c r="E147" s="364" t="s">
        <v>373</v>
      </c>
      <c r="F147" s="358" t="s">
        <v>208</v>
      </c>
      <c r="G147" s="361">
        <v>46388</v>
      </c>
      <c r="H147" s="301" t="str">
        <f t="shared" ref="H147" si="2610">IF($F147="3e)  Skoršia transpozícia  - zavedenie transpozície pred termínom ktorý určuje smernica EÚ. "," ","")</f>
        <v/>
      </c>
      <c r="I147" s="301" t="str">
        <f t="shared" ref="I147" si="2611">IF($F147="3e)  Skoršia transpozícia  - zavedenie transpozície pred termínom ktorý určuje smernica EÚ. ",$H147,"NA")</f>
        <v>NA</v>
      </c>
      <c r="J147" s="304">
        <f>IF(I147&gt;12,1,I147/12)</f>
        <v>1</v>
      </c>
      <c r="K147" s="358" t="s">
        <v>477</v>
      </c>
      <c r="L147" s="344">
        <v>0</v>
      </c>
      <c r="M147" s="367">
        <f>IF(L147="N",0,L147)</f>
        <v>0</v>
      </c>
      <c r="N147" s="344" t="s">
        <v>213</v>
      </c>
      <c r="O147" s="344"/>
      <c r="P147" s="344">
        <v>20</v>
      </c>
      <c r="Q147" s="345" t="s">
        <v>185</v>
      </c>
      <c r="R147" s="346">
        <f>VLOOKUP(Q147,vstupy!$B$3:$C$15,2,FALSE)</f>
        <v>0.25</v>
      </c>
      <c r="S147" s="344"/>
      <c r="T147" s="347"/>
      <c r="U147" s="345" t="s">
        <v>36</v>
      </c>
      <c r="V147" s="346">
        <f>VLOOKUP(U147,vstupy!$B$3:$C$15,2,FALSE)</f>
        <v>0</v>
      </c>
      <c r="W147" s="344"/>
      <c r="X147" s="174" t="s">
        <v>157</v>
      </c>
      <c r="Y147" s="188" t="s">
        <v>152</v>
      </c>
      <c r="Z147" s="185">
        <f>VLOOKUP($X147,vstupy!$B$18:$F$31,MATCH($Y147,vstupy!$B$17:$F$17,0),0)</f>
        <v>0</v>
      </c>
      <c r="AA147" s="121" t="s">
        <v>158</v>
      </c>
      <c r="AB147" s="185">
        <f>VLOOKUP($AA147,vstupy!$B$34:$C$36,2,FALSE)</f>
        <v>0</v>
      </c>
      <c r="AC147" s="185">
        <f t="shared" si="2496"/>
        <v>0</v>
      </c>
      <c r="AD147" s="341" t="s">
        <v>36</v>
      </c>
      <c r="AE147" s="325">
        <f>VLOOKUP(AD147,vstupy!$B$3:$C$15,2,FALSE)</f>
        <v>0</v>
      </c>
      <c r="AF147" s="328" t="str">
        <f>IFERROR(IF(M147=0,"N",O147/L147*J147),0)</f>
        <v>N</v>
      </c>
      <c r="AG147" s="330">
        <f>O147*J147</f>
        <v>0</v>
      </c>
      <c r="AH147" s="332">
        <f t="shared" ref="AH147" si="2612">P147*R147*J147</f>
        <v>5</v>
      </c>
      <c r="AI147" s="333">
        <f t="shared" ref="AI147" si="2613">IFERROR(AH147*M147,0)</f>
        <v>0</v>
      </c>
      <c r="AJ147" s="332" t="str">
        <f t="shared" si="1395"/>
        <v>N</v>
      </c>
      <c r="AK147" s="330">
        <f t="shared" ref="AK147" si="2614">S147*J147</f>
        <v>0</v>
      </c>
      <c r="AL147" s="330">
        <f>T147*V147*J147</f>
        <v>0</v>
      </c>
      <c r="AM147" s="334">
        <f t="shared" ref="AM147" si="2615">IFERROR(AL147*M147,0)</f>
        <v>0</v>
      </c>
      <c r="AN147" s="333">
        <f t="shared" ref="AN147" si="2616">IF(W147&gt;0,IF(AE147&gt;0,($G$5/160)*(W147/60)*AE147*J147,0),IF(AE147&gt;0,($G$5/160)*((AC147+AC148+AC149)/60)*AE147*J147,0))</f>
        <v>0</v>
      </c>
      <c r="AO147" s="336">
        <f>IFERROR(AN147*M147,0)</f>
        <v>0</v>
      </c>
      <c r="AP147" s="315">
        <f t="shared" ref="AP147" si="2617">IF($N147="In (zvyšuje náklady)",AF147,0)</f>
        <v>0</v>
      </c>
      <c r="AQ147" s="313">
        <f t="shared" ref="AQ147" si="2618">IF($N147="In (zvyšuje náklady)",AG147,0)</f>
        <v>0</v>
      </c>
      <c r="AR147" s="313">
        <f t="shared" ref="AR147" si="2619">IF($N147="In (zvyšuje náklady)",AH147,0)</f>
        <v>0</v>
      </c>
      <c r="AS147" s="313">
        <f t="shared" ref="AS147" si="2620">IF($N147="In (zvyšuje náklady)",AI147,0)</f>
        <v>0</v>
      </c>
      <c r="AT147" s="313">
        <f t="shared" ref="AT147" si="2621">IF($N147="In (zvyšuje náklady)",AJ147,0)</f>
        <v>0</v>
      </c>
      <c r="AU147" s="313">
        <f t="shared" ref="AU147" si="2622">IF($N147="In (zvyšuje náklady)",AK147,0)</f>
        <v>0</v>
      </c>
      <c r="AV147" s="313">
        <f t="shared" ref="AV147" si="2623">IF($N147="In (zvyšuje náklady)",AL147,0)</f>
        <v>0</v>
      </c>
      <c r="AW147" s="313">
        <f t="shared" ref="AW147" si="2624">IF($N147="In (zvyšuje náklady)",AM147,0)</f>
        <v>0</v>
      </c>
      <c r="AX147" s="313">
        <f t="shared" ref="AX147" si="2625">IF($N147="In (zvyšuje náklady)",AN147,0)</f>
        <v>0</v>
      </c>
      <c r="AY147" s="313">
        <f t="shared" ref="AY147" si="2626">IF($N147="In (zvyšuje náklady)",AO147,0)</f>
        <v>0</v>
      </c>
      <c r="AZ147" s="313" t="str">
        <f t="shared" ref="AZ147" si="2627">IF($N147="Out (znižuje náklady)",AF147,"0")</f>
        <v>N</v>
      </c>
      <c r="BA147" s="313">
        <f t="shared" ref="BA147" si="2628">IF($N147="Out (znižuje náklady)",AG147,"0")</f>
        <v>0</v>
      </c>
      <c r="BB147" s="313">
        <f t="shared" ref="BB147" si="2629">IF($N147="Out (znižuje náklady)",AH147,"0")</f>
        <v>5</v>
      </c>
      <c r="BC147" s="313">
        <f t="shared" ref="BC147" si="2630">IF($N147="Out (znižuje náklady)",AI147,"0")</f>
        <v>0</v>
      </c>
      <c r="BD147" s="313" t="str">
        <f t="shared" ref="BD147" si="2631">IF($N147="Out (znižuje náklady)",AJ147,"0")</f>
        <v>N</v>
      </c>
      <c r="BE147" s="313">
        <f t="shared" ref="BE147" si="2632">IF($N147="Out (znižuje náklady)",AK147,"0")</f>
        <v>0</v>
      </c>
      <c r="BF147" s="313">
        <f t="shared" ref="BF147" si="2633">IF($N147="Out (znižuje náklady)",AL147,"0")</f>
        <v>0</v>
      </c>
      <c r="BG147" s="313">
        <f t="shared" ref="BG147" si="2634">IF($N147="Out (znižuje náklady)",AM147,"0")</f>
        <v>0</v>
      </c>
      <c r="BH147" s="313">
        <f t="shared" ref="BH147" si="2635">IF($N147="Out (znižuje náklady)",AN147,"0")</f>
        <v>0</v>
      </c>
      <c r="BI147" s="324">
        <f t="shared" ref="BI147" si="2636">IF($N147="Out (znižuje náklady)",AO147,"0")</f>
        <v>0</v>
      </c>
      <c r="BJ147" s="314">
        <f>IF(F147=vstupy!$B$47,0,1)</f>
        <v>1</v>
      </c>
      <c r="BK147" s="315">
        <f t="shared" ref="BK147" si="2637">$BJ147*AP147</f>
        <v>0</v>
      </c>
      <c r="BL147" s="313">
        <f t="shared" ref="BL147" si="2638">$BJ147*AQ147</f>
        <v>0</v>
      </c>
      <c r="BM147" s="313">
        <f t="shared" ref="BM147" si="2639">$BJ147*AR147</f>
        <v>0</v>
      </c>
      <c r="BN147" s="313">
        <f t="shared" ref="BN147" si="2640">$BJ147*AS147</f>
        <v>0</v>
      </c>
      <c r="BO147" s="313">
        <f t="shared" ref="BO147" si="2641">$BJ147*AT147</f>
        <v>0</v>
      </c>
      <c r="BP147" s="313">
        <f t="shared" ref="BP147" si="2642">$BJ147*AU147</f>
        <v>0</v>
      </c>
      <c r="BQ147" s="313">
        <f t="shared" ref="BQ147" si="2643">$BJ147*AV147</f>
        <v>0</v>
      </c>
      <c r="BR147" s="313">
        <f t="shared" ref="BR147" si="2644">$BJ147*AW147</f>
        <v>0</v>
      </c>
      <c r="BS147" s="313">
        <f t="shared" ref="BS147" si="2645">$BJ147*AX147</f>
        <v>0</v>
      </c>
      <c r="BT147" s="310">
        <f t="shared" ref="BT147" si="2646">$BJ147*AY147</f>
        <v>0</v>
      </c>
      <c r="BU147" s="315" t="e">
        <f t="shared" ref="BU147" si="2647">$BJ147*AZ147</f>
        <v>#VALUE!</v>
      </c>
      <c r="BV147" s="313">
        <f t="shared" ref="BV147" si="2648">$BJ147*BA147</f>
        <v>0</v>
      </c>
      <c r="BW147" s="313">
        <f t="shared" ref="BW147" si="2649">$BJ147*BB147</f>
        <v>5</v>
      </c>
      <c r="BX147" s="313">
        <f t="shared" ref="BX147" si="2650">$BJ147*BC147</f>
        <v>0</v>
      </c>
      <c r="BY147" s="313" t="e">
        <f t="shared" ref="BY147" si="2651">$BJ147*BD147</f>
        <v>#VALUE!</v>
      </c>
      <c r="BZ147" s="313">
        <f t="shared" ref="BZ147" si="2652">$BJ147*BE147</f>
        <v>0</v>
      </c>
      <c r="CA147" s="313">
        <f t="shared" ref="CA147" si="2653">$BJ147*BF147</f>
        <v>0</v>
      </c>
      <c r="CB147" s="313">
        <f t="shared" ref="CB147" si="2654">$BJ147*BG147</f>
        <v>0</v>
      </c>
      <c r="CC147" s="313">
        <f t="shared" ref="CC147" si="2655">$BJ147*BH147</f>
        <v>0</v>
      </c>
      <c r="CD147" s="310">
        <f t="shared" ref="CD147" si="2656">$BJ147*BI147</f>
        <v>0</v>
      </c>
      <c r="CE147" s="316">
        <f>IF(N147="Nemení sa",1,0)</f>
        <v>0</v>
      </c>
      <c r="CF147" s="315">
        <f>AG147*$CE147</f>
        <v>0</v>
      </c>
      <c r="CG147" s="313">
        <f>AI147*$CE147</f>
        <v>0</v>
      </c>
      <c r="CH147" s="313">
        <f>AK147*$CE147</f>
        <v>0</v>
      </c>
      <c r="CI147" s="313">
        <f>AM147*$CE147</f>
        <v>0</v>
      </c>
      <c r="CJ147" s="310">
        <f>AO147*$CE147</f>
        <v>0</v>
      </c>
      <c r="CK147" s="317">
        <f t="shared" ref="CK147" si="2657">SUM(CF147:CJ149)</f>
        <v>0</v>
      </c>
      <c r="CL147" s="318">
        <f>IF(F147=vstupy!B$42,"1",0)</f>
        <v>0</v>
      </c>
      <c r="CM147" s="315">
        <f t="shared" ref="CM147:CV147" si="2658">IF($CL147="1",AP147,0)</f>
        <v>0</v>
      </c>
      <c r="CN147" s="313">
        <f t="shared" si="2658"/>
        <v>0</v>
      </c>
      <c r="CO147" s="313">
        <f t="shared" si="2658"/>
        <v>0</v>
      </c>
      <c r="CP147" s="313">
        <f t="shared" si="2658"/>
        <v>0</v>
      </c>
      <c r="CQ147" s="313">
        <f t="shared" si="2658"/>
        <v>0</v>
      </c>
      <c r="CR147" s="313">
        <f t="shared" si="2658"/>
        <v>0</v>
      </c>
      <c r="CS147" s="313">
        <f t="shared" si="2658"/>
        <v>0</v>
      </c>
      <c r="CT147" s="313">
        <f t="shared" si="2658"/>
        <v>0</v>
      </c>
      <c r="CU147" s="313">
        <f t="shared" si="2658"/>
        <v>0</v>
      </c>
      <c r="CV147" s="310">
        <f t="shared" si="2658"/>
        <v>0</v>
      </c>
      <c r="CW147" s="314">
        <f>CP147+CT147+CV147</f>
        <v>0</v>
      </c>
      <c r="CX147" s="314">
        <f t="shared" ref="CX147" si="2659">CN147+CR147</f>
        <v>0</v>
      </c>
      <c r="CY147" s="315">
        <f t="shared" ref="CY147:DH147" si="2660">IF($CL147="1",AZ147,0)</f>
        <v>0</v>
      </c>
      <c r="CZ147" s="313">
        <f t="shared" si="2660"/>
        <v>0</v>
      </c>
      <c r="DA147" s="313">
        <f t="shared" si="2660"/>
        <v>0</v>
      </c>
      <c r="DB147" s="313">
        <f t="shared" si="2660"/>
        <v>0</v>
      </c>
      <c r="DC147" s="313">
        <f t="shared" si="2660"/>
        <v>0</v>
      </c>
      <c r="DD147" s="313">
        <f t="shared" si="2660"/>
        <v>0</v>
      </c>
      <c r="DE147" s="313">
        <f t="shared" si="2660"/>
        <v>0</v>
      </c>
      <c r="DF147" s="313">
        <f t="shared" si="2660"/>
        <v>0</v>
      </c>
      <c r="DG147" s="313">
        <f t="shared" si="2660"/>
        <v>0</v>
      </c>
      <c r="DH147" s="310">
        <f t="shared" si="2660"/>
        <v>0</v>
      </c>
      <c r="DI147" s="321">
        <f>DB147+DF147+DH147</f>
        <v>0</v>
      </c>
      <c r="DJ147" s="321">
        <f t="shared" ref="DJ147" si="2661">CZ147+DD147</f>
        <v>0</v>
      </c>
      <c r="DK147" s="322">
        <f>IF(CE147=0,1,0)</f>
        <v>1</v>
      </c>
      <c r="DL147" s="322">
        <f>IFERROR(IF($AF147="N",AH147+AJ147+AL147+AN147,AF147+AH147+AJ147+AL147+AN147),0)*$DK147</f>
        <v>0</v>
      </c>
      <c r="DM147" s="322">
        <f>(AG147+AI147+AK147+AM147+AO147)*$DK147</f>
        <v>0</v>
      </c>
      <c r="DN147" s="322">
        <f>AS147+AW147+AY147-CW147</f>
        <v>0</v>
      </c>
      <c r="DO147" s="322">
        <f>BC147+BG147+BI147-DI147</f>
        <v>0</v>
      </c>
      <c r="DP147" s="322">
        <f>DN147+DO147</f>
        <v>0</v>
      </c>
      <c r="DQ147" s="323" t="str">
        <f>IF(OR(F147=vstupy!B$40,F147=vstupy!B$41,F147=vstupy!B$42,),"0","1")</f>
        <v>0</v>
      </c>
      <c r="DR147" s="315">
        <f>IF($DQ147="1",AQ147,"0")+CF147</f>
        <v>0</v>
      </c>
      <c r="DS147" s="313">
        <f>IF($DQ147="1",AS147,"0")+CG147</f>
        <v>0</v>
      </c>
      <c r="DT147" s="313">
        <f>IF($DQ147="1",AU147,"0")+CH147</f>
        <v>0</v>
      </c>
      <c r="DU147" s="313">
        <f>IF($DQ147="1",AW147,"0")+CI147</f>
        <v>0</v>
      </c>
      <c r="DV147" s="310">
        <f>IF($DQ147="1",AY147,"0")+CJ147</f>
        <v>0</v>
      </c>
      <c r="DW147" s="311">
        <f t="shared" ref="DW147" si="2662">SUM(DR147:DV149)</f>
        <v>0</v>
      </c>
      <c r="DX147" s="315" t="str">
        <f t="shared" ref="DX147" si="2663">IF($DQ147="1",BA147,"0")</f>
        <v>0</v>
      </c>
      <c r="DY147" s="313" t="str">
        <f t="shared" ref="DY147" si="2664">IF($DQ147="1",BC147,"0")</f>
        <v>0</v>
      </c>
      <c r="DZ147" s="313" t="str">
        <f t="shared" ref="DZ147" si="2665">IF($DQ147="1",BE147,"0")</f>
        <v>0</v>
      </c>
      <c r="EA147" s="313" t="str">
        <f>IF($DQ147="1",BG147,"0")</f>
        <v>0</v>
      </c>
      <c r="EB147" s="310" t="str">
        <f>IF($DQ147="1",BI147,"0")</f>
        <v>0</v>
      </c>
      <c r="EC147" s="311">
        <f t="shared" ref="EC147" si="2666">SUM(DX147:EB149)</f>
        <v>0</v>
      </c>
      <c r="ED147" s="312">
        <f>EC147+DW147</f>
        <v>0</v>
      </c>
    </row>
    <row r="148" spans="2:134" ht="12.6" customHeight="1" x14ac:dyDescent="0.2">
      <c r="B148" s="365"/>
      <c r="C148" s="364"/>
      <c r="D148" s="364"/>
      <c r="E148" s="364"/>
      <c r="F148" s="359"/>
      <c r="G148" s="361"/>
      <c r="H148" s="302"/>
      <c r="I148" s="302"/>
      <c r="J148" s="305"/>
      <c r="K148" s="359"/>
      <c r="L148" s="344"/>
      <c r="M148" s="367"/>
      <c r="N148" s="344"/>
      <c r="O148" s="344"/>
      <c r="P148" s="344"/>
      <c r="Q148" s="345"/>
      <c r="R148" s="346"/>
      <c r="S148" s="344"/>
      <c r="T148" s="347"/>
      <c r="U148" s="345"/>
      <c r="V148" s="346"/>
      <c r="W148" s="344"/>
      <c r="X148" s="174" t="s">
        <v>157</v>
      </c>
      <c r="Y148" s="188" t="s">
        <v>152</v>
      </c>
      <c r="Z148" s="185">
        <f>VLOOKUP($X148,vstupy!$B$18:$F$31,MATCH($Y148,vstupy!$B$17:$F$17,0),0)</f>
        <v>0</v>
      </c>
      <c r="AA148" s="121" t="s">
        <v>158</v>
      </c>
      <c r="AB148" s="185">
        <f>VLOOKUP($AA148,vstupy!$B$34:$C$36,2,FALSE)</f>
        <v>0</v>
      </c>
      <c r="AC148" s="185">
        <f t="shared" si="2496"/>
        <v>0</v>
      </c>
      <c r="AD148" s="342"/>
      <c r="AE148" s="326"/>
      <c r="AF148" s="315"/>
      <c r="AG148" s="330"/>
      <c r="AH148" s="330"/>
      <c r="AI148" s="330"/>
      <c r="AJ148" s="330"/>
      <c r="AK148" s="330"/>
      <c r="AL148" s="330"/>
      <c r="AM148" s="335"/>
      <c r="AN148" s="330"/>
      <c r="AO148" s="336"/>
      <c r="AP148" s="315"/>
      <c r="AQ148" s="313"/>
      <c r="AR148" s="313"/>
      <c r="AS148" s="313"/>
      <c r="AT148" s="313"/>
      <c r="AU148" s="313"/>
      <c r="AV148" s="313"/>
      <c r="AW148" s="313"/>
      <c r="AX148" s="313"/>
      <c r="AY148" s="313"/>
      <c r="AZ148" s="313"/>
      <c r="BA148" s="313"/>
      <c r="BB148" s="313"/>
      <c r="BC148" s="313"/>
      <c r="BD148" s="313"/>
      <c r="BE148" s="313"/>
      <c r="BF148" s="313"/>
      <c r="BG148" s="313"/>
      <c r="BH148" s="313"/>
      <c r="BI148" s="324"/>
      <c r="BJ148" s="314"/>
      <c r="BK148" s="315"/>
      <c r="BL148" s="313"/>
      <c r="BM148" s="313"/>
      <c r="BN148" s="313"/>
      <c r="BO148" s="313"/>
      <c r="BP148" s="313"/>
      <c r="BQ148" s="313"/>
      <c r="BR148" s="313"/>
      <c r="BS148" s="313"/>
      <c r="BT148" s="310"/>
      <c r="BU148" s="315"/>
      <c r="BV148" s="313"/>
      <c r="BW148" s="313"/>
      <c r="BX148" s="313"/>
      <c r="BY148" s="313"/>
      <c r="BZ148" s="313"/>
      <c r="CA148" s="313"/>
      <c r="CB148" s="313"/>
      <c r="CC148" s="313"/>
      <c r="CD148" s="310"/>
      <c r="CE148" s="316"/>
      <c r="CF148" s="315"/>
      <c r="CG148" s="313"/>
      <c r="CH148" s="313"/>
      <c r="CI148" s="313"/>
      <c r="CJ148" s="310"/>
      <c r="CK148" s="317"/>
      <c r="CL148" s="319"/>
      <c r="CM148" s="315"/>
      <c r="CN148" s="313"/>
      <c r="CO148" s="313"/>
      <c r="CP148" s="313"/>
      <c r="CQ148" s="313"/>
      <c r="CR148" s="313"/>
      <c r="CS148" s="313"/>
      <c r="CT148" s="313"/>
      <c r="CU148" s="313"/>
      <c r="CV148" s="310"/>
      <c r="CW148" s="314"/>
      <c r="CX148" s="314"/>
      <c r="CY148" s="315"/>
      <c r="CZ148" s="313"/>
      <c r="DA148" s="313"/>
      <c r="DB148" s="313"/>
      <c r="DC148" s="313"/>
      <c r="DD148" s="313"/>
      <c r="DE148" s="313"/>
      <c r="DF148" s="313"/>
      <c r="DG148" s="313"/>
      <c r="DH148" s="310"/>
      <c r="DI148" s="321"/>
      <c r="DJ148" s="321"/>
      <c r="DK148" s="322"/>
      <c r="DL148" s="322"/>
      <c r="DM148" s="322"/>
      <c r="DN148" s="322"/>
      <c r="DO148" s="322"/>
      <c r="DP148" s="322"/>
      <c r="DQ148" s="323"/>
      <c r="DR148" s="315"/>
      <c r="DS148" s="313"/>
      <c r="DT148" s="313"/>
      <c r="DU148" s="313"/>
      <c r="DV148" s="310"/>
      <c r="DW148" s="311"/>
      <c r="DX148" s="315"/>
      <c r="DY148" s="313"/>
      <c r="DZ148" s="313"/>
      <c r="EA148" s="313"/>
      <c r="EB148" s="310"/>
      <c r="EC148" s="311"/>
      <c r="ED148" s="312"/>
    </row>
    <row r="149" spans="2:134" ht="12.6" customHeight="1" x14ac:dyDescent="0.2">
      <c r="B149" s="365"/>
      <c r="C149" s="364"/>
      <c r="D149" s="364"/>
      <c r="E149" s="364"/>
      <c r="F149" s="360"/>
      <c r="G149" s="361"/>
      <c r="H149" s="303"/>
      <c r="I149" s="303"/>
      <c r="J149" s="306"/>
      <c r="K149" s="360"/>
      <c r="L149" s="344"/>
      <c r="M149" s="367"/>
      <c r="N149" s="344"/>
      <c r="O149" s="344"/>
      <c r="P149" s="344"/>
      <c r="Q149" s="345"/>
      <c r="R149" s="346"/>
      <c r="S149" s="344"/>
      <c r="T149" s="347"/>
      <c r="U149" s="345"/>
      <c r="V149" s="346"/>
      <c r="W149" s="344"/>
      <c r="X149" s="174" t="s">
        <v>157</v>
      </c>
      <c r="Y149" s="188" t="s">
        <v>152</v>
      </c>
      <c r="Z149" s="185">
        <f>VLOOKUP($X149,vstupy!$B$18:$F$31,MATCH($Y149,vstupy!$B$17:$F$17,0),0)</f>
        <v>0</v>
      </c>
      <c r="AA149" s="121" t="s">
        <v>158</v>
      </c>
      <c r="AB149" s="185">
        <f>VLOOKUP($AA149,vstupy!$B$34:$C$36,2,FALSE)</f>
        <v>0</v>
      </c>
      <c r="AC149" s="185">
        <f t="shared" si="2496"/>
        <v>0</v>
      </c>
      <c r="AD149" s="343"/>
      <c r="AE149" s="327"/>
      <c r="AF149" s="315"/>
      <c r="AG149" s="330"/>
      <c r="AH149" s="330"/>
      <c r="AI149" s="330"/>
      <c r="AJ149" s="330"/>
      <c r="AK149" s="330"/>
      <c r="AL149" s="330"/>
      <c r="AM149" s="333"/>
      <c r="AN149" s="330"/>
      <c r="AO149" s="336"/>
      <c r="AP149" s="315"/>
      <c r="AQ149" s="313"/>
      <c r="AR149" s="313"/>
      <c r="AS149" s="313"/>
      <c r="AT149" s="313"/>
      <c r="AU149" s="313"/>
      <c r="AV149" s="313"/>
      <c r="AW149" s="313"/>
      <c r="AX149" s="313"/>
      <c r="AY149" s="313"/>
      <c r="AZ149" s="313"/>
      <c r="BA149" s="313"/>
      <c r="BB149" s="313"/>
      <c r="BC149" s="313"/>
      <c r="BD149" s="313"/>
      <c r="BE149" s="313"/>
      <c r="BF149" s="313"/>
      <c r="BG149" s="313"/>
      <c r="BH149" s="313"/>
      <c r="BI149" s="324"/>
      <c r="BJ149" s="314"/>
      <c r="BK149" s="315"/>
      <c r="BL149" s="313"/>
      <c r="BM149" s="313"/>
      <c r="BN149" s="313"/>
      <c r="BO149" s="313"/>
      <c r="BP149" s="313"/>
      <c r="BQ149" s="313"/>
      <c r="BR149" s="313"/>
      <c r="BS149" s="313"/>
      <c r="BT149" s="310"/>
      <c r="BU149" s="315"/>
      <c r="BV149" s="313"/>
      <c r="BW149" s="313"/>
      <c r="BX149" s="313"/>
      <c r="BY149" s="313"/>
      <c r="BZ149" s="313"/>
      <c r="CA149" s="313"/>
      <c r="CB149" s="313"/>
      <c r="CC149" s="313"/>
      <c r="CD149" s="310"/>
      <c r="CE149" s="316"/>
      <c r="CF149" s="315"/>
      <c r="CG149" s="313"/>
      <c r="CH149" s="313"/>
      <c r="CI149" s="313"/>
      <c r="CJ149" s="310"/>
      <c r="CK149" s="317"/>
      <c r="CL149" s="320"/>
      <c r="CM149" s="315"/>
      <c r="CN149" s="313"/>
      <c r="CO149" s="313"/>
      <c r="CP149" s="313"/>
      <c r="CQ149" s="313"/>
      <c r="CR149" s="313"/>
      <c r="CS149" s="313"/>
      <c r="CT149" s="313"/>
      <c r="CU149" s="313"/>
      <c r="CV149" s="310"/>
      <c r="CW149" s="314"/>
      <c r="CX149" s="314"/>
      <c r="CY149" s="315"/>
      <c r="CZ149" s="313"/>
      <c r="DA149" s="313"/>
      <c r="DB149" s="313"/>
      <c r="DC149" s="313"/>
      <c r="DD149" s="313"/>
      <c r="DE149" s="313"/>
      <c r="DF149" s="313"/>
      <c r="DG149" s="313"/>
      <c r="DH149" s="310"/>
      <c r="DI149" s="321"/>
      <c r="DJ149" s="321"/>
      <c r="DK149" s="322"/>
      <c r="DL149" s="322"/>
      <c r="DM149" s="322"/>
      <c r="DN149" s="322"/>
      <c r="DO149" s="322"/>
      <c r="DP149" s="322"/>
      <c r="DQ149" s="323"/>
      <c r="DR149" s="315"/>
      <c r="DS149" s="313"/>
      <c r="DT149" s="313"/>
      <c r="DU149" s="313"/>
      <c r="DV149" s="310"/>
      <c r="DW149" s="311"/>
      <c r="DX149" s="315"/>
      <c r="DY149" s="313"/>
      <c r="DZ149" s="313"/>
      <c r="EA149" s="313"/>
      <c r="EB149" s="310"/>
      <c r="EC149" s="311"/>
      <c r="ED149" s="312"/>
    </row>
    <row r="150" spans="2:134" ht="12.6" customHeight="1" x14ac:dyDescent="0.2">
      <c r="B150" s="366">
        <f t="shared" ref="B150" si="2667">B147+1</f>
        <v>48</v>
      </c>
      <c r="C150" s="363" t="s">
        <v>494</v>
      </c>
      <c r="D150" s="363" t="s">
        <v>331</v>
      </c>
      <c r="E150" s="363" t="s">
        <v>335</v>
      </c>
      <c r="F150" s="355" t="s">
        <v>208</v>
      </c>
      <c r="G150" s="362">
        <v>46388</v>
      </c>
      <c r="H150" s="307" t="str">
        <f t="shared" ref="H150" si="2668">IF($F150="3e)  Skoršia transpozícia  - zavedenie transpozície pred termínom ktorý určuje smernica EÚ. "," ","")</f>
        <v/>
      </c>
      <c r="I150" s="307" t="str">
        <f t="shared" ref="I150" si="2669">IF($F150="3e)  Skoršia transpozícia  - zavedenie transpozície pred termínom ktorý určuje smernica EÚ. ",$H150,"NA")</f>
        <v>NA</v>
      </c>
      <c r="J150" s="298">
        <f>IF(I150&gt;12,1,I150/12)</f>
        <v>1</v>
      </c>
      <c r="K150" s="355" t="s">
        <v>477</v>
      </c>
      <c r="L150" s="348">
        <v>3</v>
      </c>
      <c r="M150" s="354">
        <f>IF(L150="N",0,L150)</f>
        <v>3</v>
      </c>
      <c r="N150" s="348" t="s">
        <v>211</v>
      </c>
      <c r="O150" s="348"/>
      <c r="P150" s="353">
        <v>1500</v>
      </c>
      <c r="Q150" s="349" t="s">
        <v>185</v>
      </c>
      <c r="R150" s="350">
        <f>VLOOKUP(Q150,vstupy!$B$3:$C$15,2,FALSE)</f>
        <v>0.25</v>
      </c>
      <c r="S150" s="348"/>
      <c r="T150" s="351"/>
      <c r="U150" s="349" t="s">
        <v>36</v>
      </c>
      <c r="V150" s="350">
        <f>VLOOKUP(U150,vstupy!$B$3:$C$15,2,FALSE)</f>
        <v>0</v>
      </c>
      <c r="W150" s="348"/>
      <c r="X150" s="283" t="s">
        <v>157</v>
      </c>
      <c r="Y150" s="284" t="s">
        <v>152</v>
      </c>
      <c r="Z150" s="285">
        <f>VLOOKUP($X150,vstupy!$B$18:$F$31,MATCH($Y150,vstupy!$B$17:$F$17,0),0)</f>
        <v>0</v>
      </c>
      <c r="AA150" s="286" t="s">
        <v>158</v>
      </c>
      <c r="AB150" s="285">
        <f>VLOOKUP($AA150,vstupy!$B$34:$C$36,2,FALSE)</f>
        <v>0</v>
      </c>
      <c r="AC150" s="285">
        <f t="shared" si="2496"/>
        <v>0</v>
      </c>
      <c r="AD150" s="338" t="s">
        <v>36</v>
      </c>
      <c r="AE150" s="325">
        <f>VLOOKUP(AD150,vstupy!$B$3:$C$15,2,FALSE)</f>
        <v>0</v>
      </c>
      <c r="AF150" s="328">
        <f>IFERROR(IF(M150=0,"N",O150/L150*J150),0)</f>
        <v>0</v>
      </c>
      <c r="AG150" s="330">
        <f>O150*J150</f>
        <v>0</v>
      </c>
      <c r="AH150" s="332">
        <f t="shared" ref="AH150" si="2670">P150*R150*J150</f>
        <v>375</v>
      </c>
      <c r="AI150" s="333">
        <f t="shared" ref="AI150" si="2671">IFERROR(AH150*M150,0)</f>
        <v>1125</v>
      </c>
      <c r="AJ150" s="332">
        <f t="shared" ref="AJ150:AJ156" si="2672">IFERROR(IF(M150=0,"N",S150/L150*J150),0)</f>
        <v>0</v>
      </c>
      <c r="AK150" s="330">
        <f t="shared" ref="AK150" si="2673">S150*J150</f>
        <v>0</v>
      </c>
      <c r="AL150" s="330">
        <f>T150*V150*J150</f>
        <v>0</v>
      </c>
      <c r="AM150" s="334">
        <f t="shared" ref="AM150" si="2674">IFERROR(AL150*M150,0)</f>
        <v>0</v>
      </c>
      <c r="AN150" s="333">
        <f t="shared" ref="AN150" si="2675">IF(W150&gt;0,IF(AE150&gt;0,($G$5/160)*(W150/60)*AE150*J150,0),IF(AE150&gt;0,($G$5/160)*((AC150+AC151+AC152)/60)*AE150*J150,0))</f>
        <v>0</v>
      </c>
      <c r="AO150" s="336">
        <f>IFERROR(AN150*M150,0)</f>
        <v>0</v>
      </c>
      <c r="AP150" s="315">
        <f t="shared" ref="AP150" si="2676">IF($N150="In (zvyšuje náklady)",AF150,0)</f>
        <v>0</v>
      </c>
      <c r="AQ150" s="313">
        <f t="shared" ref="AQ150" si="2677">IF($N150="In (zvyšuje náklady)",AG150,0)</f>
        <v>0</v>
      </c>
      <c r="AR150" s="313">
        <f t="shared" ref="AR150" si="2678">IF($N150="In (zvyšuje náklady)",AH150,0)</f>
        <v>375</v>
      </c>
      <c r="AS150" s="313">
        <f t="shared" ref="AS150" si="2679">IF($N150="In (zvyšuje náklady)",AI150,0)</f>
        <v>1125</v>
      </c>
      <c r="AT150" s="313">
        <f t="shared" ref="AT150" si="2680">IF($N150="In (zvyšuje náklady)",AJ150,0)</f>
        <v>0</v>
      </c>
      <c r="AU150" s="313">
        <f t="shared" ref="AU150" si="2681">IF($N150="In (zvyšuje náklady)",AK150,0)</f>
        <v>0</v>
      </c>
      <c r="AV150" s="313">
        <f t="shared" ref="AV150" si="2682">IF($N150="In (zvyšuje náklady)",AL150,0)</f>
        <v>0</v>
      </c>
      <c r="AW150" s="313">
        <f t="shared" ref="AW150" si="2683">IF($N150="In (zvyšuje náklady)",AM150,0)</f>
        <v>0</v>
      </c>
      <c r="AX150" s="313">
        <f t="shared" ref="AX150" si="2684">IF($N150="In (zvyšuje náklady)",AN150,0)</f>
        <v>0</v>
      </c>
      <c r="AY150" s="313">
        <f t="shared" ref="AY150" si="2685">IF($N150="In (zvyšuje náklady)",AO150,0)</f>
        <v>0</v>
      </c>
      <c r="AZ150" s="313" t="str">
        <f t="shared" ref="AZ150" si="2686">IF($N150="Out (znižuje náklady)",AF150,"0")</f>
        <v>0</v>
      </c>
      <c r="BA150" s="313" t="str">
        <f t="shared" ref="BA150" si="2687">IF($N150="Out (znižuje náklady)",AG150,"0")</f>
        <v>0</v>
      </c>
      <c r="BB150" s="313" t="str">
        <f t="shared" ref="BB150" si="2688">IF($N150="Out (znižuje náklady)",AH150,"0")</f>
        <v>0</v>
      </c>
      <c r="BC150" s="313" t="str">
        <f t="shared" ref="BC150" si="2689">IF($N150="Out (znižuje náklady)",AI150,"0")</f>
        <v>0</v>
      </c>
      <c r="BD150" s="313" t="str">
        <f t="shared" ref="BD150" si="2690">IF($N150="Out (znižuje náklady)",AJ150,"0")</f>
        <v>0</v>
      </c>
      <c r="BE150" s="313" t="str">
        <f t="shared" ref="BE150" si="2691">IF($N150="Out (znižuje náklady)",AK150,"0")</f>
        <v>0</v>
      </c>
      <c r="BF150" s="313" t="str">
        <f t="shared" ref="BF150" si="2692">IF($N150="Out (znižuje náklady)",AL150,"0")</f>
        <v>0</v>
      </c>
      <c r="BG150" s="313" t="str">
        <f t="shared" ref="BG150" si="2693">IF($N150="Out (znižuje náklady)",AM150,"0")</f>
        <v>0</v>
      </c>
      <c r="BH150" s="313" t="str">
        <f t="shared" ref="BH150" si="2694">IF($N150="Out (znižuje náklady)",AN150,"0")</f>
        <v>0</v>
      </c>
      <c r="BI150" s="324" t="str">
        <f t="shared" ref="BI150" si="2695">IF($N150="Out (znižuje náklady)",AO150,"0")</f>
        <v>0</v>
      </c>
      <c r="BJ150" s="314">
        <f>IF(F150=vstupy!$B$47,0,1)</f>
        <v>1</v>
      </c>
      <c r="BK150" s="315">
        <f t="shared" ref="BK150" si="2696">$BJ150*AP150</f>
        <v>0</v>
      </c>
      <c r="BL150" s="313">
        <f t="shared" ref="BL150" si="2697">$BJ150*AQ150</f>
        <v>0</v>
      </c>
      <c r="BM150" s="313">
        <f t="shared" ref="BM150" si="2698">$BJ150*AR150</f>
        <v>375</v>
      </c>
      <c r="BN150" s="313">
        <f t="shared" ref="BN150" si="2699">$BJ150*AS150</f>
        <v>1125</v>
      </c>
      <c r="BO150" s="313">
        <f t="shared" ref="BO150" si="2700">$BJ150*AT150</f>
        <v>0</v>
      </c>
      <c r="BP150" s="313">
        <f t="shared" ref="BP150" si="2701">$BJ150*AU150</f>
        <v>0</v>
      </c>
      <c r="BQ150" s="313">
        <f t="shared" ref="BQ150" si="2702">$BJ150*AV150</f>
        <v>0</v>
      </c>
      <c r="BR150" s="313">
        <f t="shared" ref="BR150" si="2703">$BJ150*AW150</f>
        <v>0</v>
      </c>
      <c r="BS150" s="313">
        <f t="shared" ref="BS150" si="2704">$BJ150*AX150</f>
        <v>0</v>
      </c>
      <c r="BT150" s="310">
        <f t="shared" ref="BT150" si="2705">$BJ150*AY150</f>
        <v>0</v>
      </c>
      <c r="BU150" s="315">
        <f t="shared" ref="BU150" si="2706">$BJ150*AZ150</f>
        <v>0</v>
      </c>
      <c r="BV150" s="313">
        <f t="shared" ref="BV150" si="2707">$BJ150*BA150</f>
        <v>0</v>
      </c>
      <c r="BW150" s="313">
        <f t="shared" ref="BW150" si="2708">$BJ150*BB150</f>
        <v>0</v>
      </c>
      <c r="BX150" s="313">
        <f t="shared" ref="BX150" si="2709">$BJ150*BC150</f>
        <v>0</v>
      </c>
      <c r="BY150" s="313">
        <f t="shared" ref="BY150" si="2710">$BJ150*BD150</f>
        <v>0</v>
      </c>
      <c r="BZ150" s="313">
        <f t="shared" ref="BZ150" si="2711">$BJ150*BE150</f>
        <v>0</v>
      </c>
      <c r="CA150" s="313">
        <f t="shared" ref="CA150" si="2712">$BJ150*BF150</f>
        <v>0</v>
      </c>
      <c r="CB150" s="313">
        <f t="shared" ref="CB150" si="2713">$BJ150*BG150</f>
        <v>0</v>
      </c>
      <c r="CC150" s="313">
        <f t="shared" ref="CC150" si="2714">$BJ150*BH150</f>
        <v>0</v>
      </c>
      <c r="CD150" s="310">
        <f t="shared" ref="CD150" si="2715">$BJ150*BI150</f>
        <v>0</v>
      </c>
      <c r="CE150" s="316">
        <f>IF(N150="Nemení sa",1,0)</f>
        <v>0</v>
      </c>
      <c r="CF150" s="315">
        <f>AG150*$CE150</f>
        <v>0</v>
      </c>
      <c r="CG150" s="313">
        <f>AI150*$CE150</f>
        <v>0</v>
      </c>
      <c r="CH150" s="313">
        <f>AK150*$CE150</f>
        <v>0</v>
      </c>
      <c r="CI150" s="313">
        <f>AM150*$CE150</f>
        <v>0</v>
      </c>
      <c r="CJ150" s="310">
        <f>AO150*$CE150</f>
        <v>0</v>
      </c>
      <c r="CK150" s="317">
        <f t="shared" ref="CK150" si="2716">SUM(CF150:CJ152)</f>
        <v>0</v>
      </c>
      <c r="CL150" s="318">
        <f>IF(F150=vstupy!B$42,"1",0)</f>
        <v>0</v>
      </c>
      <c r="CM150" s="315">
        <f t="shared" ref="CM150:CV150" si="2717">IF($CL150="1",AP150,0)</f>
        <v>0</v>
      </c>
      <c r="CN150" s="313">
        <f t="shared" si="2717"/>
        <v>0</v>
      </c>
      <c r="CO150" s="313">
        <f t="shared" si="2717"/>
        <v>0</v>
      </c>
      <c r="CP150" s="313">
        <f t="shared" si="2717"/>
        <v>0</v>
      </c>
      <c r="CQ150" s="313">
        <f t="shared" si="2717"/>
        <v>0</v>
      </c>
      <c r="CR150" s="313">
        <f t="shared" si="2717"/>
        <v>0</v>
      </c>
      <c r="CS150" s="313">
        <f t="shared" si="2717"/>
        <v>0</v>
      </c>
      <c r="CT150" s="313">
        <f t="shared" si="2717"/>
        <v>0</v>
      </c>
      <c r="CU150" s="313">
        <f t="shared" si="2717"/>
        <v>0</v>
      </c>
      <c r="CV150" s="310">
        <f t="shared" si="2717"/>
        <v>0</v>
      </c>
      <c r="CW150" s="314">
        <f>CP150+CT150+CV150</f>
        <v>0</v>
      </c>
      <c r="CX150" s="314">
        <f t="shared" ref="CX150" si="2718">CN150+CR150</f>
        <v>0</v>
      </c>
      <c r="CY150" s="315">
        <f t="shared" ref="CY150:DH150" si="2719">IF($CL150="1",AZ150,0)</f>
        <v>0</v>
      </c>
      <c r="CZ150" s="313">
        <f t="shared" si="2719"/>
        <v>0</v>
      </c>
      <c r="DA150" s="313">
        <f t="shared" si="2719"/>
        <v>0</v>
      </c>
      <c r="DB150" s="313">
        <f t="shared" si="2719"/>
        <v>0</v>
      </c>
      <c r="DC150" s="313">
        <f t="shared" si="2719"/>
        <v>0</v>
      </c>
      <c r="DD150" s="313">
        <f t="shared" si="2719"/>
        <v>0</v>
      </c>
      <c r="DE150" s="313">
        <f t="shared" si="2719"/>
        <v>0</v>
      </c>
      <c r="DF150" s="313">
        <f t="shared" si="2719"/>
        <v>0</v>
      </c>
      <c r="DG150" s="313">
        <f t="shared" si="2719"/>
        <v>0</v>
      </c>
      <c r="DH150" s="310">
        <f t="shared" si="2719"/>
        <v>0</v>
      </c>
      <c r="DI150" s="321">
        <f>DB150+DF150+DH150</f>
        <v>0</v>
      </c>
      <c r="DJ150" s="321">
        <f t="shared" ref="DJ150" si="2720">CZ150+DD150</f>
        <v>0</v>
      </c>
      <c r="DK150" s="322">
        <f>IF(CE150=0,1,0)</f>
        <v>1</v>
      </c>
      <c r="DL150" s="322">
        <f>IFERROR(IF($AF150="N",AH150+AJ150+AL150+AN150,AF150+AH150+AJ150+AL150+AN150),0)*$DK150</f>
        <v>375</v>
      </c>
      <c r="DM150" s="322">
        <f>(AG150+AI150+AK150+AM150+AO150)*$DK150</f>
        <v>1125</v>
      </c>
      <c r="DN150" s="322">
        <f>AS150+AW150+AY150-CW150</f>
        <v>1125</v>
      </c>
      <c r="DO150" s="322">
        <f>BC150+BG150+BI150-DI150</f>
        <v>0</v>
      </c>
      <c r="DP150" s="322">
        <f>DN150+DO150</f>
        <v>1125</v>
      </c>
      <c r="DQ150" s="323" t="str">
        <f>IF(OR(F150=vstupy!B$40,F150=vstupy!B$41,F150=vstupy!B$42,),"0","1")</f>
        <v>0</v>
      </c>
      <c r="DR150" s="315">
        <f>IF($DQ150="1",AQ150,"0")+CF150</f>
        <v>0</v>
      </c>
      <c r="DS150" s="313">
        <f>IF($DQ150="1",AS150,"0")+CG150</f>
        <v>0</v>
      </c>
      <c r="DT150" s="313">
        <f>IF($DQ150="1",AU150,"0")+CH150</f>
        <v>0</v>
      </c>
      <c r="DU150" s="313">
        <f>IF($DQ150="1",AW150,"0")+CI150</f>
        <v>0</v>
      </c>
      <c r="DV150" s="310">
        <f>IF($DQ150="1",AY150,"0")+CJ150</f>
        <v>0</v>
      </c>
      <c r="DW150" s="311">
        <f t="shared" ref="DW150" si="2721">SUM(DR150:DV152)</f>
        <v>0</v>
      </c>
      <c r="DX150" s="315" t="str">
        <f t="shared" ref="DX150" si="2722">IF($DQ150="1",BA150,"0")</f>
        <v>0</v>
      </c>
      <c r="DY150" s="313" t="str">
        <f t="shared" ref="DY150" si="2723">IF($DQ150="1",BC150,"0")</f>
        <v>0</v>
      </c>
      <c r="DZ150" s="313" t="str">
        <f t="shared" ref="DZ150" si="2724">IF($DQ150="1",BE150,"0")</f>
        <v>0</v>
      </c>
      <c r="EA150" s="313" t="str">
        <f>IF($DQ150="1",BG150,"0")</f>
        <v>0</v>
      </c>
      <c r="EB150" s="310" t="str">
        <f>IF($DQ150="1",BI150,"0")</f>
        <v>0</v>
      </c>
      <c r="EC150" s="311">
        <f t="shared" ref="EC150" si="2725">SUM(DX150:EB152)</f>
        <v>0</v>
      </c>
      <c r="ED150" s="312">
        <f>EC150+DW150</f>
        <v>0</v>
      </c>
    </row>
    <row r="151" spans="2:134" ht="12.6" customHeight="1" x14ac:dyDescent="0.2">
      <c r="B151" s="366"/>
      <c r="C151" s="363"/>
      <c r="D151" s="363"/>
      <c r="E151" s="363"/>
      <c r="F151" s="356"/>
      <c r="G151" s="362"/>
      <c r="H151" s="308"/>
      <c r="I151" s="308"/>
      <c r="J151" s="299"/>
      <c r="K151" s="356"/>
      <c r="L151" s="348"/>
      <c r="M151" s="354"/>
      <c r="N151" s="348"/>
      <c r="O151" s="348"/>
      <c r="P151" s="348"/>
      <c r="Q151" s="349"/>
      <c r="R151" s="350"/>
      <c r="S151" s="348"/>
      <c r="T151" s="351"/>
      <c r="U151" s="349"/>
      <c r="V151" s="350"/>
      <c r="W151" s="348"/>
      <c r="X151" s="283" t="s">
        <v>157</v>
      </c>
      <c r="Y151" s="284" t="s">
        <v>152</v>
      </c>
      <c r="Z151" s="285">
        <f>VLOOKUP($X151,vstupy!$B$18:$F$31,MATCH($Y151,vstupy!$B$17:$F$17,0),0)</f>
        <v>0</v>
      </c>
      <c r="AA151" s="286" t="s">
        <v>158</v>
      </c>
      <c r="AB151" s="285">
        <f>VLOOKUP($AA151,vstupy!$B$34:$C$36,2,FALSE)</f>
        <v>0</v>
      </c>
      <c r="AC151" s="285">
        <f t="shared" si="2496"/>
        <v>0</v>
      </c>
      <c r="AD151" s="339"/>
      <c r="AE151" s="326"/>
      <c r="AF151" s="315"/>
      <c r="AG151" s="330"/>
      <c r="AH151" s="330"/>
      <c r="AI151" s="330"/>
      <c r="AJ151" s="330"/>
      <c r="AK151" s="330"/>
      <c r="AL151" s="330"/>
      <c r="AM151" s="335"/>
      <c r="AN151" s="330"/>
      <c r="AO151" s="336"/>
      <c r="AP151" s="315"/>
      <c r="AQ151" s="313"/>
      <c r="AR151" s="313"/>
      <c r="AS151" s="313"/>
      <c r="AT151" s="313"/>
      <c r="AU151" s="313"/>
      <c r="AV151" s="313"/>
      <c r="AW151" s="313"/>
      <c r="AX151" s="313"/>
      <c r="AY151" s="313"/>
      <c r="AZ151" s="313"/>
      <c r="BA151" s="313"/>
      <c r="BB151" s="313"/>
      <c r="BC151" s="313"/>
      <c r="BD151" s="313"/>
      <c r="BE151" s="313"/>
      <c r="BF151" s="313"/>
      <c r="BG151" s="313"/>
      <c r="BH151" s="313"/>
      <c r="BI151" s="324"/>
      <c r="BJ151" s="314"/>
      <c r="BK151" s="315"/>
      <c r="BL151" s="313"/>
      <c r="BM151" s="313"/>
      <c r="BN151" s="313"/>
      <c r="BO151" s="313"/>
      <c r="BP151" s="313"/>
      <c r="BQ151" s="313"/>
      <c r="BR151" s="313"/>
      <c r="BS151" s="313"/>
      <c r="BT151" s="310"/>
      <c r="BU151" s="315"/>
      <c r="BV151" s="313"/>
      <c r="BW151" s="313"/>
      <c r="BX151" s="313"/>
      <c r="BY151" s="313"/>
      <c r="BZ151" s="313"/>
      <c r="CA151" s="313"/>
      <c r="CB151" s="313"/>
      <c r="CC151" s="313"/>
      <c r="CD151" s="310"/>
      <c r="CE151" s="316"/>
      <c r="CF151" s="315"/>
      <c r="CG151" s="313"/>
      <c r="CH151" s="313"/>
      <c r="CI151" s="313"/>
      <c r="CJ151" s="310"/>
      <c r="CK151" s="317"/>
      <c r="CL151" s="319"/>
      <c r="CM151" s="315"/>
      <c r="CN151" s="313"/>
      <c r="CO151" s="313"/>
      <c r="CP151" s="313"/>
      <c r="CQ151" s="313"/>
      <c r="CR151" s="313"/>
      <c r="CS151" s="313"/>
      <c r="CT151" s="313"/>
      <c r="CU151" s="313"/>
      <c r="CV151" s="310"/>
      <c r="CW151" s="314"/>
      <c r="CX151" s="314"/>
      <c r="CY151" s="315"/>
      <c r="CZ151" s="313"/>
      <c r="DA151" s="313"/>
      <c r="DB151" s="313"/>
      <c r="DC151" s="313"/>
      <c r="DD151" s="313"/>
      <c r="DE151" s="313"/>
      <c r="DF151" s="313"/>
      <c r="DG151" s="313"/>
      <c r="DH151" s="310"/>
      <c r="DI151" s="321"/>
      <c r="DJ151" s="321"/>
      <c r="DK151" s="322"/>
      <c r="DL151" s="322"/>
      <c r="DM151" s="322"/>
      <c r="DN151" s="322"/>
      <c r="DO151" s="322"/>
      <c r="DP151" s="322"/>
      <c r="DQ151" s="323"/>
      <c r="DR151" s="315"/>
      <c r="DS151" s="313"/>
      <c r="DT151" s="313"/>
      <c r="DU151" s="313"/>
      <c r="DV151" s="310"/>
      <c r="DW151" s="311"/>
      <c r="DX151" s="315"/>
      <c r="DY151" s="313"/>
      <c r="DZ151" s="313"/>
      <c r="EA151" s="313"/>
      <c r="EB151" s="310"/>
      <c r="EC151" s="311"/>
      <c r="ED151" s="312"/>
    </row>
    <row r="152" spans="2:134" ht="12.6" customHeight="1" x14ac:dyDescent="0.2">
      <c r="B152" s="366"/>
      <c r="C152" s="363"/>
      <c r="D152" s="363"/>
      <c r="E152" s="363"/>
      <c r="F152" s="357"/>
      <c r="G152" s="362"/>
      <c r="H152" s="309"/>
      <c r="I152" s="309"/>
      <c r="J152" s="300"/>
      <c r="K152" s="357"/>
      <c r="L152" s="348"/>
      <c r="M152" s="354"/>
      <c r="N152" s="348"/>
      <c r="O152" s="348"/>
      <c r="P152" s="348"/>
      <c r="Q152" s="349"/>
      <c r="R152" s="350"/>
      <c r="S152" s="348"/>
      <c r="T152" s="351"/>
      <c r="U152" s="349"/>
      <c r="V152" s="350"/>
      <c r="W152" s="348"/>
      <c r="X152" s="283" t="s">
        <v>157</v>
      </c>
      <c r="Y152" s="284" t="s">
        <v>152</v>
      </c>
      <c r="Z152" s="285">
        <f>VLOOKUP($X152,vstupy!$B$18:$F$31,MATCH($Y152,vstupy!$B$17:$F$17,0),0)</f>
        <v>0</v>
      </c>
      <c r="AA152" s="286" t="s">
        <v>158</v>
      </c>
      <c r="AB152" s="285">
        <f>VLOOKUP($AA152,vstupy!$B$34:$C$36,2,FALSE)</f>
        <v>0</v>
      </c>
      <c r="AC152" s="285">
        <f t="shared" si="2496"/>
        <v>0</v>
      </c>
      <c r="AD152" s="340"/>
      <c r="AE152" s="327"/>
      <c r="AF152" s="315"/>
      <c r="AG152" s="330"/>
      <c r="AH152" s="330"/>
      <c r="AI152" s="330"/>
      <c r="AJ152" s="330"/>
      <c r="AK152" s="330"/>
      <c r="AL152" s="330"/>
      <c r="AM152" s="333"/>
      <c r="AN152" s="330"/>
      <c r="AO152" s="336"/>
      <c r="AP152" s="315"/>
      <c r="AQ152" s="313"/>
      <c r="AR152" s="313"/>
      <c r="AS152" s="313"/>
      <c r="AT152" s="313"/>
      <c r="AU152" s="313"/>
      <c r="AV152" s="313"/>
      <c r="AW152" s="313"/>
      <c r="AX152" s="313"/>
      <c r="AY152" s="313"/>
      <c r="AZ152" s="313"/>
      <c r="BA152" s="313"/>
      <c r="BB152" s="313"/>
      <c r="BC152" s="313"/>
      <c r="BD152" s="313"/>
      <c r="BE152" s="313"/>
      <c r="BF152" s="313"/>
      <c r="BG152" s="313"/>
      <c r="BH152" s="313"/>
      <c r="BI152" s="324"/>
      <c r="BJ152" s="314"/>
      <c r="BK152" s="315"/>
      <c r="BL152" s="313"/>
      <c r="BM152" s="313"/>
      <c r="BN152" s="313"/>
      <c r="BO152" s="313"/>
      <c r="BP152" s="313"/>
      <c r="BQ152" s="313"/>
      <c r="BR152" s="313"/>
      <c r="BS152" s="313"/>
      <c r="BT152" s="310"/>
      <c r="BU152" s="315"/>
      <c r="BV152" s="313"/>
      <c r="BW152" s="313"/>
      <c r="BX152" s="313"/>
      <c r="BY152" s="313"/>
      <c r="BZ152" s="313"/>
      <c r="CA152" s="313"/>
      <c r="CB152" s="313"/>
      <c r="CC152" s="313"/>
      <c r="CD152" s="310"/>
      <c r="CE152" s="316"/>
      <c r="CF152" s="315"/>
      <c r="CG152" s="313"/>
      <c r="CH152" s="313"/>
      <c r="CI152" s="313"/>
      <c r="CJ152" s="310"/>
      <c r="CK152" s="317"/>
      <c r="CL152" s="320"/>
      <c r="CM152" s="315"/>
      <c r="CN152" s="313"/>
      <c r="CO152" s="313"/>
      <c r="CP152" s="313"/>
      <c r="CQ152" s="313"/>
      <c r="CR152" s="313"/>
      <c r="CS152" s="313"/>
      <c r="CT152" s="313"/>
      <c r="CU152" s="313"/>
      <c r="CV152" s="310"/>
      <c r="CW152" s="314"/>
      <c r="CX152" s="314"/>
      <c r="CY152" s="315"/>
      <c r="CZ152" s="313"/>
      <c r="DA152" s="313"/>
      <c r="DB152" s="313"/>
      <c r="DC152" s="313"/>
      <c r="DD152" s="313"/>
      <c r="DE152" s="313"/>
      <c r="DF152" s="313"/>
      <c r="DG152" s="313"/>
      <c r="DH152" s="310"/>
      <c r="DI152" s="321"/>
      <c r="DJ152" s="321"/>
      <c r="DK152" s="322"/>
      <c r="DL152" s="322"/>
      <c r="DM152" s="322"/>
      <c r="DN152" s="322"/>
      <c r="DO152" s="322"/>
      <c r="DP152" s="322"/>
      <c r="DQ152" s="323"/>
      <c r="DR152" s="315"/>
      <c r="DS152" s="313"/>
      <c r="DT152" s="313"/>
      <c r="DU152" s="313"/>
      <c r="DV152" s="310"/>
      <c r="DW152" s="311"/>
      <c r="DX152" s="315"/>
      <c r="DY152" s="313"/>
      <c r="DZ152" s="313"/>
      <c r="EA152" s="313"/>
      <c r="EB152" s="310"/>
      <c r="EC152" s="311"/>
      <c r="ED152" s="312"/>
    </row>
    <row r="153" spans="2:134" ht="12.6" customHeight="1" x14ac:dyDescent="0.2">
      <c r="B153" s="365">
        <f t="shared" ref="B153" si="2726">B150+1</f>
        <v>49</v>
      </c>
      <c r="C153" s="364" t="s">
        <v>375</v>
      </c>
      <c r="D153" s="364" t="s">
        <v>331</v>
      </c>
      <c r="E153" s="364" t="s">
        <v>374</v>
      </c>
      <c r="F153" s="358" t="s">
        <v>208</v>
      </c>
      <c r="G153" s="361">
        <v>46388</v>
      </c>
      <c r="H153" s="301" t="str">
        <f t="shared" ref="H153" si="2727">IF($F153="3e)  Skoršia transpozícia  - zavedenie transpozície pred termínom ktorý určuje smernica EÚ. "," ","")</f>
        <v/>
      </c>
      <c r="I153" s="301" t="str">
        <f t="shared" ref="I153" si="2728">IF($F153="3e)  Skoršia transpozícia  - zavedenie transpozície pred termínom ktorý určuje smernica EÚ. ",$H153,"NA")</f>
        <v>NA</v>
      </c>
      <c r="J153" s="304">
        <f>IF(I153&gt;12,1,I153/12)</f>
        <v>1</v>
      </c>
      <c r="K153" s="358" t="s">
        <v>477</v>
      </c>
      <c r="L153" s="344">
        <v>0</v>
      </c>
      <c r="M153" s="367">
        <f>IF(L153="N",0,L153)</f>
        <v>0</v>
      </c>
      <c r="N153" s="344" t="s">
        <v>211</v>
      </c>
      <c r="O153" s="344"/>
      <c r="P153" s="344">
        <v>200</v>
      </c>
      <c r="Q153" s="345" t="s">
        <v>185</v>
      </c>
      <c r="R153" s="346">
        <f>VLOOKUP(Q153,vstupy!$B$3:$C$15,2,FALSE)</f>
        <v>0.25</v>
      </c>
      <c r="S153" s="344"/>
      <c r="T153" s="347"/>
      <c r="U153" s="345" t="s">
        <v>36</v>
      </c>
      <c r="V153" s="346">
        <f>VLOOKUP(U153,vstupy!$B$3:$C$15,2,FALSE)</f>
        <v>0</v>
      </c>
      <c r="W153" s="344"/>
      <c r="X153" s="174" t="s">
        <v>157</v>
      </c>
      <c r="Y153" s="188" t="s">
        <v>152</v>
      </c>
      <c r="Z153" s="185">
        <f>VLOOKUP($X153,vstupy!$B$18:$F$31,MATCH($Y153,vstupy!$B$17:$F$17,0),0)</f>
        <v>0</v>
      </c>
      <c r="AA153" s="121" t="s">
        <v>158</v>
      </c>
      <c r="AB153" s="185">
        <f>VLOOKUP($AA153,vstupy!$B$34:$C$36,2,FALSE)</f>
        <v>0</v>
      </c>
      <c r="AC153" s="185">
        <f t="shared" si="2496"/>
        <v>0</v>
      </c>
      <c r="AD153" s="341" t="s">
        <v>36</v>
      </c>
      <c r="AE153" s="325">
        <f>VLOOKUP(AD153,vstupy!$B$3:$C$15,2,FALSE)</f>
        <v>0</v>
      </c>
      <c r="AF153" s="328" t="str">
        <f>IFERROR(IF(M153=0,"N",O153/L153*J153),0)</f>
        <v>N</v>
      </c>
      <c r="AG153" s="330">
        <f>O153*J153</f>
        <v>0</v>
      </c>
      <c r="AH153" s="332">
        <f t="shared" ref="AH153" si="2729">P153*R153*J153</f>
        <v>50</v>
      </c>
      <c r="AI153" s="333">
        <f t="shared" ref="AI153" si="2730">IFERROR(AH153*M153,0)</f>
        <v>0</v>
      </c>
      <c r="AJ153" s="332" t="str">
        <f t="shared" si="2672"/>
        <v>N</v>
      </c>
      <c r="AK153" s="330">
        <f t="shared" ref="AK153" si="2731">S153*J153</f>
        <v>0</v>
      </c>
      <c r="AL153" s="330">
        <f>T153*V153*J153</f>
        <v>0</v>
      </c>
      <c r="AM153" s="334">
        <f t="shared" ref="AM153" si="2732">IFERROR(AL153*M153,0)</f>
        <v>0</v>
      </c>
      <c r="AN153" s="333">
        <f t="shared" ref="AN153" si="2733">IF(W153&gt;0,IF(AE153&gt;0,($G$5/160)*(W153/60)*AE153*J153,0),IF(AE153&gt;0,($G$5/160)*((AC153+AC154+AC155)/60)*AE153*J153,0))</f>
        <v>0</v>
      </c>
      <c r="AO153" s="336">
        <f>IFERROR(AN153*M153,0)</f>
        <v>0</v>
      </c>
      <c r="AP153" s="315" t="str">
        <f t="shared" ref="AP153" si="2734">IF($N153="In (zvyšuje náklady)",AF153,0)</f>
        <v>N</v>
      </c>
      <c r="AQ153" s="313">
        <f t="shared" ref="AQ153" si="2735">IF($N153="In (zvyšuje náklady)",AG153,0)</f>
        <v>0</v>
      </c>
      <c r="AR153" s="313">
        <f t="shared" ref="AR153" si="2736">IF($N153="In (zvyšuje náklady)",AH153,0)</f>
        <v>50</v>
      </c>
      <c r="AS153" s="313">
        <f t="shared" ref="AS153" si="2737">IF($N153="In (zvyšuje náklady)",AI153,0)</f>
        <v>0</v>
      </c>
      <c r="AT153" s="313" t="str">
        <f t="shared" ref="AT153" si="2738">IF($N153="In (zvyšuje náklady)",AJ153,0)</f>
        <v>N</v>
      </c>
      <c r="AU153" s="313">
        <f t="shared" ref="AU153" si="2739">IF($N153="In (zvyšuje náklady)",AK153,0)</f>
        <v>0</v>
      </c>
      <c r="AV153" s="313">
        <f t="shared" ref="AV153" si="2740">IF($N153="In (zvyšuje náklady)",AL153,0)</f>
        <v>0</v>
      </c>
      <c r="AW153" s="313">
        <f t="shared" ref="AW153" si="2741">IF($N153="In (zvyšuje náklady)",AM153,0)</f>
        <v>0</v>
      </c>
      <c r="AX153" s="313">
        <f t="shared" ref="AX153" si="2742">IF($N153="In (zvyšuje náklady)",AN153,0)</f>
        <v>0</v>
      </c>
      <c r="AY153" s="313">
        <f t="shared" ref="AY153" si="2743">IF($N153="In (zvyšuje náklady)",AO153,0)</f>
        <v>0</v>
      </c>
      <c r="AZ153" s="313" t="str">
        <f t="shared" ref="AZ153" si="2744">IF($N153="Out (znižuje náklady)",AF153,"0")</f>
        <v>0</v>
      </c>
      <c r="BA153" s="313" t="str">
        <f t="shared" ref="BA153" si="2745">IF($N153="Out (znižuje náklady)",AG153,"0")</f>
        <v>0</v>
      </c>
      <c r="BB153" s="313" t="str">
        <f t="shared" ref="BB153" si="2746">IF($N153="Out (znižuje náklady)",AH153,"0")</f>
        <v>0</v>
      </c>
      <c r="BC153" s="313" t="str">
        <f t="shared" ref="BC153" si="2747">IF($N153="Out (znižuje náklady)",AI153,"0")</f>
        <v>0</v>
      </c>
      <c r="BD153" s="313" t="str">
        <f t="shared" ref="BD153" si="2748">IF($N153="Out (znižuje náklady)",AJ153,"0")</f>
        <v>0</v>
      </c>
      <c r="BE153" s="313" t="str">
        <f t="shared" ref="BE153" si="2749">IF($N153="Out (znižuje náklady)",AK153,"0")</f>
        <v>0</v>
      </c>
      <c r="BF153" s="313" t="str">
        <f t="shared" ref="BF153" si="2750">IF($N153="Out (znižuje náklady)",AL153,"0")</f>
        <v>0</v>
      </c>
      <c r="BG153" s="313" t="str">
        <f t="shared" ref="BG153" si="2751">IF($N153="Out (znižuje náklady)",AM153,"0")</f>
        <v>0</v>
      </c>
      <c r="BH153" s="313" t="str">
        <f t="shared" ref="BH153" si="2752">IF($N153="Out (znižuje náklady)",AN153,"0")</f>
        <v>0</v>
      </c>
      <c r="BI153" s="324" t="str">
        <f t="shared" ref="BI153" si="2753">IF($N153="Out (znižuje náklady)",AO153,"0")</f>
        <v>0</v>
      </c>
      <c r="BJ153" s="314">
        <f>IF(F153=vstupy!$B$47,0,1)</f>
        <v>1</v>
      </c>
      <c r="BK153" s="315" t="e">
        <f t="shared" ref="BK153" si="2754">$BJ153*AP153</f>
        <v>#VALUE!</v>
      </c>
      <c r="BL153" s="313">
        <f t="shared" ref="BL153" si="2755">$BJ153*AQ153</f>
        <v>0</v>
      </c>
      <c r="BM153" s="313">
        <f t="shared" ref="BM153" si="2756">$BJ153*AR153</f>
        <v>50</v>
      </c>
      <c r="BN153" s="313">
        <f t="shared" ref="BN153" si="2757">$BJ153*AS153</f>
        <v>0</v>
      </c>
      <c r="BO153" s="313" t="e">
        <f t="shared" ref="BO153" si="2758">$BJ153*AT153</f>
        <v>#VALUE!</v>
      </c>
      <c r="BP153" s="313">
        <f t="shared" ref="BP153" si="2759">$BJ153*AU153</f>
        <v>0</v>
      </c>
      <c r="BQ153" s="313">
        <f t="shared" ref="BQ153" si="2760">$BJ153*AV153</f>
        <v>0</v>
      </c>
      <c r="BR153" s="313">
        <f t="shared" ref="BR153" si="2761">$BJ153*AW153</f>
        <v>0</v>
      </c>
      <c r="BS153" s="313">
        <f t="shared" ref="BS153" si="2762">$BJ153*AX153</f>
        <v>0</v>
      </c>
      <c r="BT153" s="310">
        <f t="shared" ref="BT153" si="2763">$BJ153*AY153</f>
        <v>0</v>
      </c>
      <c r="BU153" s="315">
        <f t="shared" ref="BU153" si="2764">$BJ153*AZ153</f>
        <v>0</v>
      </c>
      <c r="BV153" s="313">
        <f t="shared" ref="BV153" si="2765">$BJ153*BA153</f>
        <v>0</v>
      </c>
      <c r="BW153" s="313">
        <f t="shared" ref="BW153" si="2766">$BJ153*BB153</f>
        <v>0</v>
      </c>
      <c r="BX153" s="313">
        <f t="shared" ref="BX153" si="2767">$BJ153*BC153</f>
        <v>0</v>
      </c>
      <c r="BY153" s="313">
        <f t="shared" ref="BY153" si="2768">$BJ153*BD153</f>
        <v>0</v>
      </c>
      <c r="BZ153" s="313">
        <f t="shared" ref="BZ153" si="2769">$BJ153*BE153</f>
        <v>0</v>
      </c>
      <c r="CA153" s="313">
        <f t="shared" ref="CA153" si="2770">$BJ153*BF153</f>
        <v>0</v>
      </c>
      <c r="CB153" s="313">
        <f t="shared" ref="CB153" si="2771">$BJ153*BG153</f>
        <v>0</v>
      </c>
      <c r="CC153" s="313">
        <f t="shared" ref="CC153" si="2772">$BJ153*BH153</f>
        <v>0</v>
      </c>
      <c r="CD153" s="310">
        <f t="shared" ref="CD153" si="2773">$BJ153*BI153</f>
        <v>0</v>
      </c>
      <c r="CE153" s="316">
        <f>IF(N153="Nemení sa",1,0)</f>
        <v>0</v>
      </c>
      <c r="CF153" s="315">
        <f>AG153*$CE153</f>
        <v>0</v>
      </c>
      <c r="CG153" s="313">
        <f>AI153*$CE153</f>
        <v>0</v>
      </c>
      <c r="CH153" s="313">
        <f>AK153*$CE153</f>
        <v>0</v>
      </c>
      <c r="CI153" s="313">
        <f>AM153*$CE153</f>
        <v>0</v>
      </c>
      <c r="CJ153" s="310">
        <f>AO153*$CE153</f>
        <v>0</v>
      </c>
      <c r="CK153" s="317">
        <f t="shared" ref="CK153" si="2774">SUM(CF153:CJ155)</f>
        <v>0</v>
      </c>
      <c r="CL153" s="318">
        <f>IF(F153=vstupy!B$42,"1",0)</f>
        <v>0</v>
      </c>
      <c r="CM153" s="315">
        <f t="shared" ref="CM153:CV153" si="2775">IF($CL153="1",AP153,0)</f>
        <v>0</v>
      </c>
      <c r="CN153" s="313">
        <f t="shared" si="2775"/>
        <v>0</v>
      </c>
      <c r="CO153" s="313">
        <f t="shared" si="2775"/>
        <v>0</v>
      </c>
      <c r="CP153" s="313">
        <f t="shared" si="2775"/>
        <v>0</v>
      </c>
      <c r="CQ153" s="313">
        <f t="shared" si="2775"/>
        <v>0</v>
      </c>
      <c r="CR153" s="313">
        <f t="shared" si="2775"/>
        <v>0</v>
      </c>
      <c r="CS153" s="313">
        <f t="shared" si="2775"/>
        <v>0</v>
      </c>
      <c r="CT153" s="313">
        <f t="shared" si="2775"/>
        <v>0</v>
      </c>
      <c r="CU153" s="313">
        <f t="shared" si="2775"/>
        <v>0</v>
      </c>
      <c r="CV153" s="310">
        <f t="shared" si="2775"/>
        <v>0</v>
      </c>
      <c r="CW153" s="314">
        <f>CP153+CT153+CV153</f>
        <v>0</v>
      </c>
      <c r="CX153" s="314">
        <f t="shared" ref="CX153" si="2776">CN153+CR153</f>
        <v>0</v>
      </c>
      <c r="CY153" s="315">
        <f t="shared" ref="CY153:DH153" si="2777">IF($CL153="1",AZ153,0)</f>
        <v>0</v>
      </c>
      <c r="CZ153" s="313">
        <f t="shared" si="2777"/>
        <v>0</v>
      </c>
      <c r="DA153" s="313">
        <f t="shared" si="2777"/>
        <v>0</v>
      </c>
      <c r="DB153" s="313">
        <f t="shared" si="2777"/>
        <v>0</v>
      </c>
      <c r="DC153" s="313">
        <f t="shared" si="2777"/>
        <v>0</v>
      </c>
      <c r="DD153" s="313">
        <f t="shared" si="2777"/>
        <v>0</v>
      </c>
      <c r="DE153" s="313">
        <f t="shared" si="2777"/>
        <v>0</v>
      </c>
      <c r="DF153" s="313">
        <f t="shared" si="2777"/>
        <v>0</v>
      </c>
      <c r="DG153" s="313">
        <f t="shared" si="2777"/>
        <v>0</v>
      </c>
      <c r="DH153" s="310">
        <f t="shared" si="2777"/>
        <v>0</v>
      </c>
      <c r="DI153" s="321">
        <f>DB153+DF153+DH153</f>
        <v>0</v>
      </c>
      <c r="DJ153" s="321">
        <f t="shared" ref="DJ153" si="2778">CZ153+DD153</f>
        <v>0</v>
      </c>
      <c r="DK153" s="322">
        <f>IF(CE153=0,1,0)</f>
        <v>1</v>
      </c>
      <c r="DL153" s="322">
        <f>IFERROR(IF($AF153="N",AH153+AJ153+AL153+AN153,AF153+AH153+AJ153+AL153+AN153),0)*$DK153</f>
        <v>0</v>
      </c>
      <c r="DM153" s="322">
        <f>(AG153+AI153+AK153+AM153+AO153)*$DK153</f>
        <v>0</v>
      </c>
      <c r="DN153" s="322">
        <f>AS153+AW153+AY153-CW153</f>
        <v>0</v>
      </c>
      <c r="DO153" s="322">
        <f>BC153+BG153+BI153-DI153</f>
        <v>0</v>
      </c>
      <c r="DP153" s="322">
        <f>DN153+DO153</f>
        <v>0</v>
      </c>
      <c r="DQ153" s="323" t="str">
        <f>IF(OR(F153=vstupy!B$40,F153=vstupy!B$41,F153=vstupy!B$42,),"0","1")</f>
        <v>0</v>
      </c>
      <c r="DR153" s="315">
        <f>IF($DQ153="1",AQ153,"0")+CF153</f>
        <v>0</v>
      </c>
      <c r="DS153" s="313">
        <f>IF($DQ153="1",AS153,"0")+CG153</f>
        <v>0</v>
      </c>
      <c r="DT153" s="313">
        <f>IF($DQ153="1",AU153,"0")+CH153</f>
        <v>0</v>
      </c>
      <c r="DU153" s="313">
        <f>IF($DQ153="1",AW153,"0")+CI153</f>
        <v>0</v>
      </c>
      <c r="DV153" s="310">
        <f>IF($DQ153="1",AY153,"0")+CJ153</f>
        <v>0</v>
      </c>
      <c r="DW153" s="311">
        <f t="shared" ref="DW153" si="2779">SUM(DR153:DV155)</f>
        <v>0</v>
      </c>
      <c r="DX153" s="315" t="str">
        <f t="shared" ref="DX153" si="2780">IF($DQ153="1",BA153,"0")</f>
        <v>0</v>
      </c>
      <c r="DY153" s="313" t="str">
        <f t="shared" ref="DY153" si="2781">IF($DQ153="1",BC153,"0")</f>
        <v>0</v>
      </c>
      <c r="DZ153" s="313" t="str">
        <f t="shared" ref="DZ153" si="2782">IF($DQ153="1",BE153,"0")</f>
        <v>0</v>
      </c>
      <c r="EA153" s="313" t="str">
        <f>IF($DQ153="1",BG153,"0")</f>
        <v>0</v>
      </c>
      <c r="EB153" s="310" t="str">
        <f>IF($DQ153="1",BI153,"0")</f>
        <v>0</v>
      </c>
      <c r="EC153" s="311">
        <f t="shared" ref="EC153" si="2783">SUM(DX153:EB155)</f>
        <v>0</v>
      </c>
      <c r="ED153" s="312">
        <f>EC153+DW153</f>
        <v>0</v>
      </c>
    </row>
    <row r="154" spans="2:134" ht="12.6" customHeight="1" x14ac:dyDescent="0.2">
      <c r="B154" s="365"/>
      <c r="C154" s="364"/>
      <c r="D154" s="364"/>
      <c r="E154" s="364"/>
      <c r="F154" s="359"/>
      <c r="G154" s="361"/>
      <c r="H154" s="302"/>
      <c r="I154" s="302"/>
      <c r="J154" s="305"/>
      <c r="K154" s="359"/>
      <c r="L154" s="344"/>
      <c r="M154" s="367"/>
      <c r="N154" s="344"/>
      <c r="O154" s="344"/>
      <c r="P154" s="344"/>
      <c r="Q154" s="345"/>
      <c r="R154" s="346"/>
      <c r="S154" s="344"/>
      <c r="T154" s="347"/>
      <c r="U154" s="345"/>
      <c r="V154" s="346"/>
      <c r="W154" s="344"/>
      <c r="X154" s="174" t="s">
        <v>157</v>
      </c>
      <c r="Y154" s="188" t="s">
        <v>152</v>
      </c>
      <c r="Z154" s="185">
        <f>VLOOKUP($X154,vstupy!$B$18:$F$31,MATCH($Y154,vstupy!$B$17:$F$17,0),0)</f>
        <v>0</v>
      </c>
      <c r="AA154" s="121" t="s">
        <v>158</v>
      </c>
      <c r="AB154" s="185">
        <f>VLOOKUP($AA154,vstupy!$B$34:$C$36,2,FALSE)</f>
        <v>0</v>
      </c>
      <c r="AC154" s="185">
        <f t="shared" si="2496"/>
        <v>0</v>
      </c>
      <c r="AD154" s="342"/>
      <c r="AE154" s="326"/>
      <c r="AF154" s="315"/>
      <c r="AG154" s="330"/>
      <c r="AH154" s="330"/>
      <c r="AI154" s="330"/>
      <c r="AJ154" s="330"/>
      <c r="AK154" s="330"/>
      <c r="AL154" s="330"/>
      <c r="AM154" s="335"/>
      <c r="AN154" s="330"/>
      <c r="AO154" s="336"/>
      <c r="AP154" s="315"/>
      <c r="AQ154" s="313"/>
      <c r="AR154" s="313"/>
      <c r="AS154" s="313"/>
      <c r="AT154" s="313"/>
      <c r="AU154" s="313"/>
      <c r="AV154" s="313"/>
      <c r="AW154" s="313"/>
      <c r="AX154" s="313"/>
      <c r="AY154" s="313"/>
      <c r="AZ154" s="313"/>
      <c r="BA154" s="313"/>
      <c r="BB154" s="313"/>
      <c r="BC154" s="313"/>
      <c r="BD154" s="313"/>
      <c r="BE154" s="313"/>
      <c r="BF154" s="313"/>
      <c r="BG154" s="313"/>
      <c r="BH154" s="313"/>
      <c r="BI154" s="324"/>
      <c r="BJ154" s="314"/>
      <c r="BK154" s="315"/>
      <c r="BL154" s="313"/>
      <c r="BM154" s="313"/>
      <c r="BN154" s="313"/>
      <c r="BO154" s="313"/>
      <c r="BP154" s="313"/>
      <c r="BQ154" s="313"/>
      <c r="BR154" s="313"/>
      <c r="BS154" s="313"/>
      <c r="BT154" s="310"/>
      <c r="BU154" s="315"/>
      <c r="BV154" s="313"/>
      <c r="BW154" s="313"/>
      <c r="BX154" s="313"/>
      <c r="BY154" s="313"/>
      <c r="BZ154" s="313"/>
      <c r="CA154" s="313"/>
      <c r="CB154" s="313"/>
      <c r="CC154" s="313"/>
      <c r="CD154" s="310"/>
      <c r="CE154" s="316"/>
      <c r="CF154" s="315"/>
      <c r="CG154" s="313"/>
      <c r="CH154" s="313"/>
      <c r="CI154" s="313"/>
      <c r="CJ154" s="310"/>
      <c r="CK154" s="317"/>
      <c r="CL154" s="319"/>
      <c r="CM154" s="315"/>
      <c r="CN154" s="313"/>
      <c r="CO154" s="313"/>
      <c r="CP154" s="313"/>
      <c r="CQ154" s="313"/>
      <c r="CR154" s="313"/>
      <c r="CS154" s="313"/>
      <c r="CT154" s="313"/>
      <c r="CU154" s="313"/>
      <c r="CV154" s="310"/>
      <c r="CW154" s="314"/>
      <c r="CX154" s="314"/>
      <c r="CY154" s="315"/>
      <c r="CZ154" s="313"/>
      <c r="DA154" s="313"/>
      <c r="DB154" s="313"/>
      <c r="DC154" s="313"/>
      <c r="DD154" s="313"/>
      <c r="DE154" s="313"/>
      <c r="DF154" s="313"/>
      <c r="DG154" s="313"/>
      <c r="DH154" s="310"/>
      <c r="DI154" s="321"/>
      <c r="DJ154" s="321"/>
      <c r="DK154" s="322"/>
      <c r="DL154" s="322"/>
      <c r="DM154" s="322"/>
      <c r="DN154" s="322"/>
      <c r="DO154" s="322"/>
      <c r="DP154" s="322"/>
      <c r="DQ154" s="323"/>
      <c r="DR154" s="315"/>
      <c r="DS154" s="313"/>
      <c r="DT154" s="313"/>
      <c r="DU154" s="313"/>
      <c r="DV154" s="310"/>
      <c r="DW154" s="311"/>
      <c r="DX154" s="315"/>
      <c r="DY154" s="313"/>
      <c r="DZ154" s="313"/>
      <c r="EA154" s="313"/>
      <c r="EB154" s="310"/>
      <c r="EC154" s="311"/>
      <c r="ED154" s="312"/>
    </row>
    <row r="155" spans="2:134" ht="12.6" customHeight="1" x14ac:dyDescent="0.2">
      <c r="B155" s="365"/>
      <c r="C155" s="364"/>
      <c r="D155" s="364"/>
      <c r="E155" s="364"/>
      <c r="F155" s="360"/>
      <c r="G155" s="361"/>
      <c r="H155" s="303"/>
      <c r="I155" s="303"/>
      <c r="J155" s="306"/>
      <c r="K155" s="360"/>
      <c r="L155" s="344"/>
      <c r="M155" s="367"/>
      <c r="N155" s="344"/>
      <c r="O155" s="344"/>
      <c r="P155" s="344"/>
      <c r="Q155" s="345"/>
      <c r="R155" s="346"/>
      <c r="S155" s="344"/>
      <c r="T155" s="347"/>
      <c r="U155" s="345"/>
      <c r="V155" s="346"/>
      <c r="W155" s="344"/>
      <c r="X155" s="174" t="s">
        <v>157</v>
      </c>
      <c r="Y155" s="188" t="s">
        <v>152</v>
      </c>
      <c r="Z155" s="185">
        <f>VLOOKUP($X155,vstupy!$B$18:$F$31,MATCH($Y155,vstupy!$B$17:$F$17,0),0)</f>
        <v>0</v>
      </c>
      <c r="AA155" s="121" t="s">
        <v>158</v>
      </c>
      <c r="AB155" s="185">
        <f>VLOOKUP($AA155,vstupy!$B$34:$C$36,2,FALSE)</f>
        <v>0</v>
      </c>
      <c r="AC155" s="185">
        <f t="shared" si="2496"/>
        <v>0</v>
      </c>
      <c r="AD155" s="343"/>
      <c r="AE155" s="327"/>
      <c r="AF155" s="315"/>
      <c r="AG155" s="330"/>
      <c r="AH155" s="330"/>
      <c r="AI155" s="330"/>
      <c r="AJ155" s="330"/>
      <c r="AK155" s="330"/>
      <c r="AL155" s="330"/>
      <c r="AM155" s="333"/>
      <c r="AN155" s="330"/>
      <c r="AO155" s="336"/>
      <c r="AP155" s="315"/>
      <c r="AQ155" s="313"/>
      <c r="AR155" s="313"/>
      <c r="AS155" s="313"/>
      <c r="AT155" s="313"/>
      <c r="AU155" s="313"/>
      <c r="AV155" s="313"/>
      <c r="AW155" s="313"/>
      <c r="AX155" s="313"/>
      <c r="AY155" s="313"/>
      <c r="AZ155" s="313"/>
      <c r="BA155" s="313"/>
      <c r="BB155" s="313"/>
      <c r="BC155" s="313"/>
      <c r="BD155" s="313"/>
      <c r="BE155" s="313"/>
      <c r="BF155" s="313"/>
      <c r="BG155" s="313"/>
      <c r="BH155" s="313"/>
      <c r="BI155" s="324"/>
      <c r="BJ155" s="314"/>
      <c r="BK155" s="315"/>
      <c r="BL155" s="313"/>
      <c r="BM155" s="313"/>
      <c r="BN155" s="313"/>
      <c r="BO155" s="313"/>
      <c r="BP155" s="313"/>
      <c r="BQ155" s="313"/>
      <c r="BR155" s="313"/>
      <c r="BS155" s="313"/>
      <c r="BT155" s="310"/>
      <c r="BU155" s="315"/>
      <c r="BV155" s="313"/>
      <c r="BW155" s="313"/>
      <c r="BX155" s="313"/>
      <c r="BY155" s="313"/>
      <c r="BZ155" s="313"/>
      <c r="CA155" s="313"/>
      <c r="CB155" s="313"/>
      <c r="CC155" s="313"/>
      <c r="CD155" s="310"/>
      <c r="CE155" s="316"/>
      <c r="CF155" s="315"/>
      <c r="CG155" s="313"/>
      <c r="CH155" s="313"/>
      <c r="CI155" s="313"/>
      <c r="CJ155" s="310"/>
      <c r="CK155" s="317"/>
      <c r="CL155" s="320"/>
      <c r="CM155" s="315"/>
      <c r="CN155" s="313"/>
      <c r="CO155" s="313"/>
      <c r="CP155" s="313"/>
      <c r="CQ155" s="313"/>
      <c r="CR155" s="313"/>
      <c r="CS155" s="313"/>
      <c r="CT155" s="313"/>
      <c r="CU155" s="313"/>
      <c r="CV155" s="310"/>
      <c r="CW155" s="314"/>
      <c r="CX155" s="314"/>
      <c r="CY155" s="315"/>
      <c r="CZ155" s="313"/>
      <c r="DA155" s="313"/>
      <c r="DB155" s="313"/>
      <c r="DC155" s="313"/>
      <c r="DD155" s="313"/>
      <c r="DE155" s="313"/>
      <c r="DF155" s="313"/>
      <c r="DG155" s="313"/>
      <c r="DH155" s="310"/>
      <c r="DI155" s="321"/>
      <c r="DJ155" s="321"/>
      <c r="DK155" s="322"/>
      <c r="DL155" s="322"/>
      <c r="DM155" s="322"/>
      <c r="DN155" s="322"/>
      <c r="DO155" s="322"/>
      <c r="DP155" s="322"/>
      <c r="DQ155" s="323"/>
      <c r="DR155" s="315"/>
      <c r="DS155" s="313"/>
      <c r="DT155" s="313"/>
      <c r="DU155" s="313"/>
      <c r="DV155" s="310"/>
      <c r="DW155" s="311"/>
      <c r="DX155" s="315"/>
      <c r="DY155" s="313"/>
      <c r="DZ155" s="313"/>
      <c r="EA155" s="313"/>
      <c r="EB155" s="310"/>
      <c r="EC155" s="311"/>
      <c r="ED155" s="312"/>
    </row>
    <row r="156" spans="2:134" ht="12.6" customHeight="1" x14ac:dyDescent="0.2">
      <c r="B156" s="366">
        <f t="shared" ref="B156" si="2784">B153+1</f>
        <v>50</v>
      </c>
      <c r="C156" s="363" t="s">
        <v>376</v>
      </c>
      <c r="D156" s="363" t="s">
        <v>331</v>
      </c>
      <c r="E156" s="363" t="s">
        <v>374</v>
      </c>
      <c r="F156" s="355" t="s">
        <v>208</v>
      </c>
      <c r="G156" s="362">
        <v>46388</v>
      </c>
      <c r="H156" s="307" t="str">
        <f t="shared" ref="H156" si="2785">IF($F156="3e)  Skoršia transpozícia  - zavedenie transpozície pred termínom ktorý určuje smernica EÚ. "," ","")</f>
        <v/>
      </c>
      <c r="I156" s="307" t="str">
        <f t="shared" ref="I156" si="2786">IF($F156="3e)  Skoršia transpozícia  - zavedenie transpozície pred termínom ktorý určuje smernica EÚ. ",$H156,"NA")</f>
        <v>NA</v>
      </c>
      <c r="J156" s="298">
        <f>IF(I156&gt;12,1,I156/12)</f>
        <v>1</v>
      </c>
      <c r="K156" s="355" t="s">
        <v>477</v>
      </c>
      <c r="L156" s="348">
        <v>0</v>
      </c>
      <c r="M156" s="354">
        <f>IF(L156="N",0,L156)</f>
        <v>0</v>
      </c>
      <c r="N156" s="348" t="s">
        <v>211</v>
      </c>
      <c r="O156" s="348"/>
      <c r="P156" s="348">
        <v>800</v>
      </c>
      <c r="Q156" s="349" t="s">
        <v>185</v>
      </c>
      <c r="R156" s="350">
        <f>VLOOKUP(Q156,vstupy!$B$3:$C$15,2,FALSE)</f>
        <v>0.25</v>
      </c>
      <c r="S156" s="348"/>
      <c r="T156" s="351"/>
      <c r="U156" s="349" t="s">
        <v>36</v>
      </c>
      <c r="V156" s="350">
        <f>VLOOKUP(U156,vstupy!$B$3:$C$15,2,FALSE)</f>
        <v>0</v>
      </c>
      <c r="W156" s="348"/>
      <c r="X156" s="283" t="s">
        <v>157</v>
      </c>
      <c r="Y156" s="284" t="s">
        <v>152</v>
      </c>
      <c r="Z156" s="285">
        <f>VLOOKUP($X156,vstupy!$B$18:$F$31,MATCH($Y156,vstupy!$B$17:$F$17,0),0)</f>
        <v>0</v>
      </c>
      <c r="AA156" s="286" t="s">
        <v>158</v>
      </c>
      <c r="AB156" s="285">
        <f>VLOOKUP($AA156,vstupy!$B$34:$C$36,2,FALSE)</f>
        <v>0</v>
      </c>
      <c r="AC156" s="285">
        <f t="shared" si="2496"/>
        <v>0</v>
      </c>
      <c r="AD156" s="338" t="s">
        <v>36</v>
      </c>
      <c r="AE156" s="325">
        <f>VLOOKUP(AD156,vstupy!$B$3:$C$15,2,FALSE)</f>
        <v>0</v>
      </c>
      <c r="AF156" s="328" t="str">
        <f>IFERROR(IF(M156=0,"N",O156/L156*J156),0)</f>
        <v>N</v>
      </c>
      <c r="AG156" s="330">
        <f>O156*J156</f>
        <v>0</v>
      </c>
      <c r="AH156" s="332">
        <f t="shared" ref="AH156" si="2787">P156*R156*J156</f>
        <v>200</v>
      </c>
      <c r="AI156" s="333">
        <f t="shared" ref="AI156" si="2788">IFERROR(AH156*M156,0)</f>
        <v>0</v>
      </c>
      <c r="AJ156" s="332" t="str">
        <f t="shared" si="2672"/>
        <v>N</v>
      </c>
      <c r="AK156" s="330">
        <f t="shared" ref="AK156" si="2789">S156*J156</f>
        <v>0</v>
      </c>
      <c r="AL156" s="330">
        <f>T156*V156*J156</f>
        <v>0</v>
      </c>
      <c r="AM156" s="334">
        <f t="shared" ref="AM156" si="2790">IFERROR(AL156*M156,0)</f>
        <v>0</v>
      </c>
      <c r="AN156" s="333">
        <f t="shared" ref="AN156" si="2791">IF(W156&gt;0,IF(AE156&gt;0,($G$5/160)*(W156/60)*AE156*J156,0),IF(AE156&gt;0,($G$5/160)*((AC156+AC157+AC158)/60)*AE156*J156,0))</f>
        <v>0</v>
      </c>
      <c r="AO156" s="336">
        <f>IFERROR(AN156*M156,0)</f>
        <v>0</v>
      </c>
      <c r="AP156" s="315" t="str">
        <f t="shared" ref="AP156" si="2792">IF($N156="In (zvyšuje náklady)",AF156,0)</f>
        <v>N</v>
      </c>
      <c r="AQ156" s="313">
        <f t="shared" ref="AQ156" si="2793">IF($N156="In (zvyšuje náklady)",AG156,0)</f>
        <v>0</v>
      </c>
      <c r="AR156" s="313">
        <f t="shared" ref="AR156" si="2794">IF($N156="In (zvyšuje náklady)",AH156,0)</f>
        <v>200</v>
      </c>
      <c r="AS156" s="313">
        <f t="shared" ref="AS156" si="2795">IF($N156="In (zvyšuje náklady)",AI156,0)</f>
        <v>0</v>
      </c>
      <c r="AT156" s="313" t="str">
        <f t="shared" ref="AT156" si="2796">IF($N156="In (zvyšuje náklady)",AJ156,0)</f>
        <v>N</v>
      </c>
      <c r="AU156" s="313">
        <f t="shared" ref="AU156" si="2797">IF($N156="In (zvyšuje náklady)",AK156,0)</f>
        <v>0</v>
      </c>
      <c r="AV156" s="313">
        <f t="shared" ref="AV156" si="2798">IF($N156="In (zvyšuje náklady)",AL156,0)</f>
        <v>0</v>
      </c>
      <c r="AW156" s="313">
        <f t="shared" ref="AW156" si="2799">IF($N156="In (zvyšuje náklady)",AM156,0)</f>
        <v>0</v>
      </c>
      <c r="AX156" s="313">
        <f t="shared" ref="AX156" si="2800">IF($N156="In (zvyšuje náklady)",AN156,0)</f>
        <v>0</v>
      </c>
      <c r="AY156" s="313">
        <f t="shared" ref="AY156" si="2801">IF($N156="In (zvyšuje náklady)",AO156,0)</f>
        <v>0</v>
      </c>
      <c r="AZ156" s="313" t="str">
        <f t="shared" ref="AZ156" si="2802">IF($N156="Out (znižuje náklady)",AF156,"0")</f>
        <v>0</v>
      </c>
      <c r="BA156" s="313" t="str">
        <f t="shared" ref="BA156" si="2803">IF($N156="Out (znižuje náklady)",AG156,"0")</f>
        <v>0</v>
      </c>
      <c r="BB156" s="313" t="str">
        <f t="shared" ref="BB156" si="2804">IF($N156="Out (znižuje náklady)",AH156,"0")</f>
        <v>0</v>
      </c>
      <c r="BC156" s="313" t="str">
        <f t="shared" ref="BC156" si="2805">IF($N156="Out (znižuje náklady)",AI156,"0")</f>
        <v>0</v>
      </c>
      <c r="BD156" s="313" t="str">
        <f t="shared" ref="BD156" si="2806">IF($N156="Out (znižuje náklady)",AJ156,"0")</f>
        <v>0</v>
      </c>
      <c r="BE156" s="313" t="str">
        <f t="shared" ref="BE156" si="2807">IF($N156="Out (znižuje náklady)",AK156,"0")</f>
        <v>0</v>
      </c>
      <c r="BF156" s="313" t="str">
        <f t="shared" ref="BF156" si="2808">IF($N156="Out (znižuje náklady)",AL156,"0")</f>
        <v>0</v>
      </c>
      <c r="BG156" s="313" t="str">
        <f t="shared" ref="BG156" si="2809">IF($N156="Out (znižuje náklady)",AM156,"0")</f>
        <v>0</v>
      </c>
      <c r="BH156" s="313" t="str">
        <f t="shared" ref="BH156" si="2810">IF($N156="Out (znižuje náklady)",AN156,"0")</f>
        <v>0</v>
      </c>
      <c r="BI156" s="324" t="str">
        <f t="shared" ref="BI156" si="2811">IF($N156="Out (znižuje náklady)",AO156,"0")</f>
        <v>0</v>
      </c>
      <c r="BJ156" s="314">
        <f>IF(F156=vstupy!$B$47,0,1)</f>
        <v>1</v>
      </c>
      <c r="BK156" s="315" t="e">
        <f t="shared" ref="BK156" si="2812">$BJ156*AP156</f>
        <v>#VALUE!</v>
      </c>
      <c r="BL156" s="313">
        <f t="shared" ref="BL156" si="2813">$BJ156*AQ156</f>
        <v>0</v>
      </c>
      <c r="BM156" s="313">
        <f t="shared" ref="BM156" si="2814">$BJ156*AR156</f>
        <v>200</v>
      </c>
      <c r="BN156" s="313">
        <f t="shared" ref="BN156" si="2815">$BJ156*AS156</f>
        <v>0</v>
      </c>
      <c r="BO156" s="313" t="e">
        <f t="shared" ref="BO156" si="2816">$BJ156*AT156</f>
        <v>#VALUE!</v>
      </c>
      <c r="BP156" s="313">
        <f t="shared" ref="BP156" si="2817">$BJ156*AU156</f>
        <v>0</v>
      </c>
      <c r="BQ156" s="313">
        <f t="shared" ref="BQ156" si="2818">$BJ156*AV156</f>
        <v>0</v>
      </c>
      <c r="BR156" s="313">
        <f t="shared" ref="BR156" si="2819">$BJ156*AW156</f>
        <v>0</v>
      </c>
      <c r="BS156" s="313">
        <f t="shared" ref="BS156" si="2820">$BJ156*AX156</f>
        <v>0</v>
      </c>
      <c r="BT156" s="310">
        <f t="shared" ref="BT156" si="2821">$BJ156*AY156</f>
        <v>0</v>
      </c>
      <c r="BU156" s="315">
        <f t="shared" ref="BU156" si="2822">$BJ156*AZ156</f>
        <v>0</v>
      </c>
      <c r="BV156" s="313">
        <f t="shared" ref="BV156" si="2823">$BJ156*BA156</f>
        <v>0</v>
      </c>
      <c r="BW156" s="313">
        <f t="shared" ref="BW156" si="2824">$BJ156*BB156</f>
        <v>0</v>
      </c>
      <c r="BX156" s="313">
        <f t="shared" ref="BX156" si="2825">$BJ156*BC156</f>
        <v>0</v>
      </c>
      <c r="BY156" s="313">
        <f t="shared" ref="BY156" si="2826">$BJ156*BD156</f>
        <v>0</v>
      </c>
      <c r="BZ156" s="313">
        <f t="shared" ref="BZ156" si="2827">$BJ156*BE156</f>
        <v>0</v>
      </c>
      <c r="CA156" s="313">
        <f t="shared" ref="CA156" si="2828">$BJ156*BF156</f>
        <v>0</v>
      </c>
      <c r="CB156" s="313">
        <f t="shared" ref="CB156" si="2829">$BJ156*BG156</f>
        <v>0</v>
      </c>
      <c r="CC156" s="313">
        <f t="shared" ref="CC156" si="2830">$BJ156*BH156</f>
        <v>0</v>
      </c>
      <c r="CD156" s="310">
        <f t="shared" ref="CD156" si="2831">$BJ156*BI156</f>
        <v>0</v>
      </c>
      <c r="CE156" s="316">
        <f>IF(N156="Nemení sa",1,0)</f>
        <v>0</v>
      </c>
      <c r="CF156" s="315">
        <f>AG156*$CE156</f>
        <v>0</v>
      </c>
      <c r="CG156" s="313">
        <f>AI156*$CE156</f>
        <v>0</v>
      </c>
      <c r="CH156" s="313">
        <f>AK156*$CE156</f>
        <v>0</v>
      </c>
      <c r="CI156" s="313">
        <f>AM156*$CE156</f>
        <v>0</v>
      </c>
      <c r="CJ156" s="310">
        <f>AO156*$CE156</f>
        <v>0</v>
      </c>
      <c r="CK156" s="317">
        <f t="shared" ref="CK156" si="2832">SUM(CF156:CJ158)</f>
        <v>0</v>
      </c>
      <c r="CL156" s="318">
        <f>IF(F156=vstupy!B$42,"1",0)</f>
        <v>0</v>
      </c>
      <c r="CM156" s="315">
        <f t="shared" ref="CM156:CV156" si="2833">IF($CL156="1",AP156,0)</f>
        <v>0</v>
      </c>
      <c r="CN156" s="313">
        <f t="shared" si="2833"/>
        <v>0</v>
      </c>
      <c r="CO156" s="313">
        <f t="shared" si="2833"/>
        <v>0</v>
      </c>
      <c r="CP156" s="313">
        <f t="shared" si="2833"/>
        <v>0</v>
      </c>
      <c r="CQ156" s="313">
        <f t="shared" si="2833"/>
        <v>0</v>
      </c>
      <c r="CR156" s="313">
        <f t="shared" si="2833"/>
        <v>0</v>
      </c>
      <c r="CS156" s="313">
        <f t="shared" si="2833"/>
        <v>0</v>
      </c>
      <c r="CT156" s="313">
        <f t="shared" si="2833"/>
        <v>0</v>
      </c>
      <c r="CU156" s="313">
        <f t="shared" si="2833"/>
        <v>0</v>
      </c>
      <c r="CV156" s="310">
        <f t="shared" si="2833"/>
        <v>0</v>
      </c>
      <c r="CW156" s="314">
        <f>CP156+CT156+CV156</f>
        <v>0</v>
      </c>
      <c r="CX156" s="314">
        <f t="shared" ref="CX156" si="2834">CN156+CR156</f>
        <v>0</v>
      </c>
      <c r="CY156" s="315">
        <f t="shared" ref="CY156:DH156" si="2835">IF($CL156="1",AZ156,0)</f>
        <v>0</v>
      </c>
      <c r="CZ156" s="313">
        <f t="shared" si="2835"/>
        <v>0</v>
      </c>
      <c r="DA156" s="313">
        <f t="shared" si="2835"/>
        <v>0</v>
      </c>
      <c r="DB156" s="313">
        <f t="shared" si="2835"/>
        <v>0</v>
      </c>
      <c r="DC156" s="313">
        <f t="shared" si="2835"/>
        <v>0</v>
      </c>
      <c r="DD156" s="313">
        <f t="shared" si="2835"/>
        <v>0</v>
      </c>
      <c r="DE156" s="313">
        <f t="shared" si="2835"/>
        <v>0</v>
      </c>
      <c r="DF156" s="313">
        <f t="shared" si="2835"/>
        <v>0</v>
      </c>
      <c r="DG156" s="313">
        <f t="shared" si="2835"/>
        <v>0</v>
      </c>
      <c r="DH156" s="310">
        <f t="shared" si="2835"/>
        <v>0</v>
      </c>
      <c r="DI156" s="321">
        <f>DB156+DF156+DH156</f>
        <v>0</v>
      </c>
      <c r="DJ156" s="321">
        <f t="shared" ref="DJ156" si="2836">CZ156+DD156</f>
        <v>0</v>
      </c>
      <c r="DK156" s="322">
        <f>IF(CE156=0,1,0)</f>
        <v>1</v>
      </c>
      <c r="DL156" s="322">
        <f>IFERROR(IF($AF156="N",AH156+AJ156+AL156+AN156,AF156+AH156+AJ156+AL156+AN156),0)*$DK156</f>
        <v>0</v>
      </c>
      <c r="DM156" s="322">
        <f>(AG156+AI156+AK156+AM156+AO156)*$DK156</f>
        <v>0</v>
      </c>
      <c r="DN156" s="322">
        <f>AS156+AW156+AY156-CW156</f>
        <v>0</v>
      </c>
      <c r="DO156" s="322">
        <f>BC156+BG156+BI156-DI156</f>
        <v>0</v>
      </c>
      <c r="DP156" s="322">
        <f>DN156+DO156</f>
        <v>0</v>
      </c>
      <c r="DQ156" s="323" t="str">
        <f>IF(OR(F156=vstupy!B$40,F156=vstupy!B$41,F156=vstupy!B$42,),"0","1")</f>
        <v>0</v>
      </c>
      <c r="DR156" s="315">
        <f>IF($DQ156="1",AQ156,"0")+CF156</f>
        <v>0</v>
      </c>
      <c r="DS156" s="313">
        <f>IF($DQ156="1",AS156,"0")+CG156</f>
        <v>0</v>
      </c>
      <c r="DT156" s="313">
        <f>IF($DQ156="1",AU156,"0")+CH156</f>
        <v>0</v>
      </c>
      <c r="DU156" s="313">
        <f>IF($DQ156="1",AW156,"0")+CI156</f>
        <v>0</v>
      </c>
      <c r="DV156" s="310">
        <f>IF($DQ156="1",AY156,"0")+CJ156</f>
        <v>0</v>
      </c>
      <c r="DW156" s="311">
        <f t="shared" ref="DW156" si="2837">SUM(DR156:DV158)</f>
        <v>0</v>
      </c>
      <c r="DX156" s="315" t="str">
        <f t="shared" ref="DX156" si="2838">IF($DQ156="1",BA156,"0")</f>
        <v>0</v>
      </c>
      <c r="DY156" s="313" t="str">
        <f t="shared" ref="DY156" si="2839">IF($DQ156="1",BC156,"0")</f>
        <v>0</v>
      </c>
      <c r="DZ156" s="313" t="str">
        <f t="shared" ref="DZ156" si="2840">IF($DQ156="1",BE156,"0")</f>
        <v>0</v>
      </c>
      <c r="EA156" s="313" t="str">
        <f>IF($DQ156="1",BG156,"0")</f>
        <v>0</v>
      </c>
      <c r="EB156" s="310" t="str">
        <f>IF($DQ156="1",BI156,"0")</f>
        <v>0</v>
      </c>
      <c r="EC156" s="311">
        <f>SUM(DX156:EB158)</f>
        <v>0</v>
      </c>
      <c r="ED156" s="312">
        <f>EC156+DW156</f>
        <v>0</v>
      </c>
    </row>
    <row r="157" spans="2:134" ht="12.6" customHeight="1" x14ac:dyDescent="0.2">
      <c r="B157" s="366"/>
      <c r="C157" s="363"/>
      <c r="D157" s="363"/>
      <c r="E157" s="363"/>
      <c r="F157" s="356"/>
      <c r="G157" s="362"/>
      <c r="H157" s="308"/>
      <c r="I157" s="308"/>
      <c r="J157" s="299"/>
      <c r="K157" s="356"/>
      <c r="L157" s="348"/>
      <c r="M157" s="354"/>
      <c r="N157" s="348"/>
      <c r="O157" s="348"/>
      <c r="P157" s="348"/>
      <c r="Q157" s="349"/>
      <c r="R157" s="350"/>
      <c r="S157" s="348"/>
      <c r="T157" s="351"/>
      <c r="U157" s="349"/>
      <c r="V157" s="350"/>
      <c r="W157" s="348"/>
      <c r="X157" s="283" t="s">
        <v>157</v>
      </c>
      <c r="Y157" s="284" t="s">
        <v>152</v>
      </c>
      <c r="Z157" s="285">
        <f>VLOOKUP($X157,vstupy!$B$18:$F$31,MATCH($Y157,vstupy!$B$17:$F$17,0),0)</f>
        <v>0</v>
      </c>
      <c r="AA157" s="286" t="s">
        <v>158</v>
      </c>
      <c r="AB157" s="285">
        <f>VLOOKUP($AA157,vstupy!$B$34:$C$36,2,FALSE)</f>
        <v>0</v>
      </c>
      <c r="AC157" s="285">
        <f t="shared" si="2496"/>
        <v>0</v>
      </c>
      <c r="AD157" s="339"/>
      <c r="AE157" s="326"/>
      <c r="AF157" s="315"/>
      <c r="AG157" s="330"/>
      <c r="AH157" s="330"/>
      <c r="AI157" s="330"/>
      <c r="AJ157" s="330"/>
      <c r="AK157" s="330"/>
      <c r="AL157" s="330"/>
      <c r="AM157" s="335"/>
      <c r="AN157" s="330"/>
      <c r="AO157" s="336"/>
      <c r="AP157" s="315"/>
      <c r="AQ157" s="313"/>
      <c r="AR157" s="313"/>
      <c r="AS157" s="313"/>
      <c r="AT157" s="313"/>
      <c r="AU157" s="313"/>
      <c r="AV157" s="313"/>
      <c r="AW157" s="313"/>
      <c r="AX157" s="313"/>
      <c r="AY157" s="313"/>
      <c r="AZ157" s="313"/>
      <c r="BA157" s="313"/>
      <c r="BB157" s="313"/>
      <c r="BC157" s="313"/>
      <c r="BD157" s="313"/>
      <c r="BE157" s="313"/>
      <c r="BF157" s="313"/>
      <c r="BG157" s="313"/>
      <c r="BH157" s="313"/>
      <c r="BI157" s="324"/>
      <c r="BJ157" s="314"/>
      <c r="BK157" s="315"/>
      <c r="BL157" s="313"/>
      <c r="BM157" s="313"/>
      <c r="BN157" s="313"/>
      <c r="BO157" s="313"/>
      <c r="BP157" s="313"/>
      <c r="BQ157" s="313"/>
      <c r="BR157" s="313"/>
      <c r="BS157" s="313"/>
      <c r="BT157" s="310"/>
      <c r="BU157" s="315"/>
      <c r="BV157" s="313"/>
      <c r="BW157" s="313"/>
      <c r="BX157" s="313"/>
      <c r="BY157" s="313"/>
      <c r="BZ157" s="313"/>
      <c r="CA157" s="313"/>
      <c r="CB157" s="313"/>
      <c r="CC157" s="313"/>
      <c r="CD157" s="310"/>
      <c r="CE157" s="316"/>
      <c r="CF157" s="315"/>
      <c r="CG157" s="313"/>
      <c r="CH157" s="313"/>
      <c r="CI157" s="313"/>
      <c r="CJ157" s="310"/>
      <c r="CK157" s="317"/>
      <c r="CL157" s="319"/>
      <c r="CM157" s="315"/>
      <c r="CN157" s="313"/>
      <c r="CO157" s="313"/>
      <c r="CP157" s="313"/>
      <c r="CQ157" s="313"/>
      <c r="CR157" s="313"/>
      <c r="CS157" s="313"/>
      <c r="CT157" s="313"/>
      <c r="CU157" s="313"/>
      <c r="CV157" s="310"/>
      <c r="CW157" s="314"/>
      <c r="CX157" s="314"/>
      <c r="CY157" s="315"/>
      <c r="CZ157" s="313"/>
      <c r="DA157" s="313"/>
      <c r="DB157" s="313"/>
      <c r="DC157" s="313"/>
      <c r="DD157" s="313"/>
      <c r="DE157" s="313"/>
      <c r="DF157" s="313"/>
      <c r="DG157" s="313"/>
      <c r="DH157" s="310"/>
      <c r="DI157" s="321"/>
      <c r="DJ157" s="321"/>
      <c r="DK157" s="322"/>
      <c r="DL157" s="322"/>
      <c r="DM157" s="322"/>
      <c r="DN157" s="322"/>
      <c r="DO157" s="322"/>
      <c r="DP157" s="322"/>
      <c r="DQ157" s="323"/>
      <c r="DR157" s="315"/>
      <c r="DS157" s="313"/>
      <c r="DT157" s="313"/>
      <c r="DU157" s="313"/>
      <c r="DV157" s="310"/>
      <c r="DW157" s="311"/>
      <c r="DX157" s="315"/>
      <c r="DY157" s="313"/>
      <c r="DZ157" s="313"/>
      <c r="EA157" s="313"/>
      <c r="EB157" s="310"/>
      <c r="EC157" s="311"/>
      <c r="ED157" s="312"/>
    </row>
    <row r="158" spans="2:134" ht="12.6" customHeight="1" thickBot="1" x14ac:dyDescent="0.25">
      <c r="B158" s="366"/>
      <c r="C158" s="363"/>
      <c r="D158" s="363"/>
      <c r="E158" s="363"/>
      <c r="F158" s="357"/>
      <c r="G158" s="362"/>
      <c r="H158" s="309"/>
      <c r="I158" s="309"/>
      <c r="J158" s="300"/>
      <c r="K158" s="357"/>
      <c r="L158" s="348"/>
      <c r="M158" s="354"/>
      <c r="N158" s="348"/>
      <c r="O158" s="348"/>
      <c r="P158" s="348"/>
      <c r="Q158" s="349"/>
      <c r="R158" s="350"/>
      <c r="S158" s="348"/>
      <c r="T158" s="351"/>
      <c r="U158" s="349"/>
      <c r="V158" s="350"/>
      <c r="W158" s="348"/>
      <c r="X158" s="283" t="s">
        <v>157</v>
      </c>
      <c r="Y158" s="284" t="s">
        <v>152</v>
      </c>
      <c r="Z158" s="285">
        <f>VLOOKUP($X158,vstupy!$B$18:$F$31,MATCH($Y158,vstupy!$B$17:$F$17,0),0)</f>
        <v>0</v>
      </c>
      <c r="AA158" s="286" t="s">
        <v>158</v>
      </c>
      <c r="AB158" s="285">
        <f>VLOOKUP($AA158,vstupy!$B$34:$C$36,2,FALSE)</f>
        <v>0</v>
      </c>
      <c r="AC158" s="285">
        <f t="shared" si="2496"/>
        <v>0</v>
      </c>
      <c r="AD158" s="340"/>
      <c r="AE158" s="327"/>
      <c r="AF158" s="329"/>
      <c r="AG158" s="331"/>
      <c r="AH158" s="331"/>
      <c r="AI158" s="330"/>
      <c r="AJ158" s="331"/>
      <c r="AK158" s="331"/>
      <c r="AL158" s="331"/>
      <c r="AM158" s="333"/>
      <c r="AN158" s="330"/>
      <c r="AO158" s="337"/>
      <c r="AP158" s="315"/>
      <c r="AQ158" s="313"/>
      <c r="AR158" s="313"/>
      <c r="AS158" s="313"/>
      <c r="AT158" s="313"/>
      <c r="AU158" s="313"/>
      <c r="AV158" s="313"/>
      <c r="AW158" s="313"/>
      <c r="AX158" s="313"/>
      <c r="AY158" s="313"/>
      <c r="AZ158" s="313"/>
      <c r="BA158" s="313"/>
      <c r="BB158" s="313"/>
      <c r="BC158" s="313"/>
      <c r="BD158" s="313"/>
      <c r="BE158" s="313"/>
      <c r="BF158" s="313"/>
      <c r="BG158" s="313"/>
      <c r="BH158" s="313"/>
      <c r="BI158" s="324"/>
      <c r="BJ158" s="314"/>
      <c r="BK158" s="315"/>
      <c r="BL158" s="313"/>
      <c r="BM158" s="313"/>
      <c r="BN158" s="313"/>
      <c r="BO158" s="313"/>
      <c r="BP158" s="313"/>
      <c r="BQ158" s="313"/>
      <c r="BR158" s="313"/>
      <c r="BS158" s="313"/>
      <c r="BT158" s="310"/>
      <c r="BU158" s="315"/>
      <c r="BV158" s="313"/>
      <c r="BW158" s="313"/>
      <c r="BX158" s="313"/>
      <c r="BY158" s="313"/>
      <c r="BZ158" s="313"/>
      <c r="CA158" s="313"/>
      <c r="CB158" s="313"/>
      <c r="CC158" s="313"/>
      <c r="CD158" s="310"/>
      <c r="CE158" s="316"/>
      <c r="CF158" s="315"/>
      <c r="CG158" s="313"/>
      <c r="CH158" s="313"/>
      <c r="CI158" s="313"/>
      <c r="CJ158" s="310"/>
      <c r="CK158" s="317"/>
      <c r="CL158" s="320"/>
      <c r="CM158" s="315"/>
      <c r="CN158" s="313"/>
      <c r="CO158" s="313"/>
      <c r="CP158" s="313"/>
      <c r="CQ158" s="313"/>
      <c r="CR158" s="313"/>
      <c r="CS158" s="313"/>
      <c r="CT158" s="313"/>
      <c r="CU158" s="313"/>
      <c r="CV158" s="310"/>
      <c r="CW158" s="314"/>
      <c r="CX158" s="314"/>
      <c r="CY158" s="315"/>
      <c r="CZ158" s="313"/>
      <c r="DA158" s="313"/>
      <c r="DB158" s="313"/>
      <c r="DC158" s="313"/>
      <c r="DD158" s="313"/>
      <c r="DE158" s="313"/>
      <c r="DF158" s="313"/>
      <c r="DG158" s="313"/>
      <c r="DH158" s="310"/>
      <c r="DI158" s="321"/>
      <c r="DJ158" s="321"/>
      <c r="DK158" s="322"/>
      <c r="DL158" s="322"/>
      <c r="DM158" s="322"/>
      <c r="DN158" s="322"/>
      <c r="DO158" s="322"/>
      <c r="DP158" s="322"/>
      <c r="DQ158" s="323"/>
      <c r="DR158" s="315"/>
      <c r="DS158" s="313"/>
      <c r="DT158" s="313"/>
      <c r="DU158" s="313"/>
      <c r="DV158" s="310"/>
      <c r="DW158" s="311"/>
      <c r="DX158" s="315"/>
      <c r="DY158" s="313"/>
      <c r="DZ158" s="313"/>
      <c r="EA158" s="313"/>
      <c r="EB158" s="310"/>
      <c r="EC158" s="311"/>
      <c r="ED158" s="312"/>
    </row>
    <row r="159" spans="2:134" ht="12.6" customHeight="1" x14ac:dyDescent="0.2">
      <c r="B159" s="365">
        <f t="shared" ref="B159" si="2841">B156+1</f>
        <v>51</v>
      </c>
      <c r="C159" s="364" t="s">
        <v>377</v>
      </c>
      <c r="D159" s="364" t="s">
        <v>331</v>
      </c>
      <c r="E159" s="364" t="s">
        <v>374</v>
      </c>
      <c r="F159" s="358" t="s">
        <v>208</v>
      </c>
      <c r="G159" s="361">
        <v>46388</v>
      </c>
      <c r="H159" s="301" t="str">
        <f t="shared" ref="H159" si="2842">IF($F159="3e)  Skoršia transpozícia  - zavedenie transpozície pred termínom ktorý určuje smernica EÚ. "," ","")</f>
        <v/>
      </c>
      <c r="I159" s="301" t="str">
        <f t="shared" ref="I159" si="2843">IF($F159="3e)  Skoršia transpozícia  - zavedenie transpozície pred termínom ktorý určuje smernica EÚ. ",$H159,"NA")</f>
        <v>NA</v>
      </c>
      <c r="J159" s="304">
        <f>IF(I159&gt;12,1,I159/12)</f>
        <v>1</v>
      </c>
      <c r="K159" s="358" t="s">
        <v>477</v>
      </c>
      <c r="L159" s="344">
        <v>0</v>
      </c>
      <c r="M159" s="367">
        <f>IF(L159="N",0,L159)</f>
        <v>0</v>
      </c>
      <c r="N159" s="344" t="s">
        <v>211</v>
      </c>
      <c r="O159" s="344"/>
      <c r="P159" s="344">
        <v>500</v>
      </c>
      <c r="Q159" s="345" t="s">
        <v>185</v>
      </c>
      <c r="R159" s="346">
        <f>VLOOKUP(Q159,vstupy!$B$3:$C$15,2,FALSE)</f>
        <v>0.25</v>
      </c>
      <c r="S159" s="344"/>
      <c r="T159" s="347"/>
      <c r="U159" s="345" t="s">
        <v>36</v>
      </c>
      <c r="V159" s="346">
        <f>VLOOKUP(U159,vstupy!$B$3:$C$15,2,FALSE)</f>
        <v>0</v>
      </c>
      <c r="W159" s="344"/>
      <c r="X159" s="174" t="s">
        <v>157</v>
      </c>
      <c r="Y159" s="188" t="s">
        <v>152</v>
      </c>
      <c r="Z159" s="185">
        <f>VLOOKUP($X159,vstupy!$B$18:$F$31,MATCH($Y159,vstupy!$B$17:$F$17,0),0)</f>
        <v>0</v>
      </c>
      <c r="AA159" s="121" t="s">
        <v>158</v>
      </c>
      <c r="AB159" s="185">
        <f>VLOOKUP($AA159,vstupy!$B$34:$C$36,2,FALSE)</f>
        <v>0</v>
      </c>
      <c r="AC159" s="185">
        <f t="shared" si="2496"/>
        <v>0</v>
      </c>
      <c r="AD159" s="341" t="s">
        <v>36</v>
      </c>
      <c r="AE159" s="325">
        <f>VLOOKUP(AD159,vstupy!$B$3:$C$15,2,FALSE)</f>
        <v>0</v>
      </c>
      <c r="AF159" s="328" t="str">
        <f>IFERROR(IF(M159=0,"N",O159/L159*J159),0)</f>
        <v>N</v>
      </c>
      <c r="AG159" s="330">
        <f>O159*J159</f>
        <v>0</v>
      </c>
      <c r="AH159" s="332">
        <f t="shared" ref="AH159" si="2844">P159*R159*J159</f>
        <v>125</v>
      </c>
      <c r="AI159" s="333">
        <f t="shared" ref="AI159" si="2845">IFERROR(AH159*M159,0)</f>
        <v>0</v>
      </c>
      <c r="AJ159" s="332" t="str">
        <f t="shared" ref="AJ159" si="2846">IFERROR(IF(M159=0,"N",S159/L159*J159),0)</f>
        <v>N</v>
      </c>
      <c r="AK159" s="330">
        <f t="shared" ref="AK159" si="2847">S159*J159</f>
        <v>0</v>
      </c>
      <c r="AL159" s="330">
        <f>T159*V159*J159</f>
        <v>0</v>
      </c>
      <c r="AM159" s="334">
        <f t="shared" ref="AM159" si="2848">IFERROR(AL159*M159,0)</f>
        <v>0</v>
      </c>
      <c r="AN159" s="333">
        <f t="shared" ref="AN159" si="2849">IF(W159&gt;0,IF(AE159&gt;0,($G$5/160)*(W159/60)*AE159*J159,0),IF(AE159&gt;0,($G$5/160)*((AC159+AC160+AC161)/60)*AE159*J159,0))</f>
        <v>0</v>
      </c>
      <c r="AO159" s="336">
        <f>IFERROR(AN159*M159,0)</f>
        <v>0</v>
      </c>
      <c r="AP159" s="315" t="str">
        <f t="shared" ref="AP159" si="2850">IF($N159="In (zvyšuje náklady)",AF159,0)</f>
        <v>N</v>
      </c>
      <c r="AQ159" s="313">
        <f t="shared" ref="AQ159" si="2851">IF($N159="In (zvyšuje náklady)",AG159,0)</f>
        <v>0</v>
      </c>
      <c r="AR159" s="313">
        <f t="shared" ref="AR159" si="2852">IF($N159="In (zvyšuje náklady)",AH159,0)</f>
        <v>125</v>
      </c>
      <c r="AS159" s="313">
        <f t="shared" ref="AS159" si="2853">IF($N159="In (zvyšuje náklady)",AI159,0)</f>
        <v>0</v>
      </c>
      <c r="AT159" s="313" t="str">
        <f t="shared" ref="AT159" si="2854">IF($N159="In (zvyšuje náklady)",AJ159,0)</f>
        <v>N</v>
      </c>
      <c r="AU159" s="313">
        <f t="shared" ref="AU159" si="2855">IF($N159="In (zvyšuje náklady)",AK159,0)</f>
        <v>0</v>
      </c>
      <c r="AV159" s="313">
        <f t="shared" ref="AV159" si="2856">IF($N159="In (zvyšuje náklady)",AL159,0)</f>
        <v>0</v>
      </c>
      <c r="AW159" s="313">
        <f t="shared" ref="AW159" si="2857">IF($N159="In (zvyšuje náklady)",AM159,0)</f>
        <v>0</v>
      </c>
      <c r="AX159" s="313">
        <f t="shared" ref="AX159" si="2858">IF($N159="In (zvyšuje náklady)",AN159,0)</f>
        <v>0</v>
      </c>
      <c r="AY159" s="313">
        <f t="shared" ref="AY159" si="2859">IF($N159="In (zvyšuje náklady)",AO159,0)</f>
        <v>0</v>
      </c>
      <c r="AZ159" s="313" t="str">
        <f t="shared" ref="AZ159" si="2860">IF($N159="Out (znižuje náklady)",AF159,"0")</f>
        <v>0</v>
      </c>
      <c r="BA159" s="313" t="str">
        <f t="shared" ref="BA159" si="2861">IF($N159="Out (znižuje náklady)",AG159,"0")</f>
        <v>0</v>
      </c>
      <c r="BB159" s="313" t="str">
        <f t="shared" ref="BB159" si="2862">IF($N159="Out (znižuje náklady)",AH159,"0")</f>
        <v>0</v>
      </c>
      <c r="BC159" s="313" t="str">
        <f t="shared" ref="BC159" si="2863">IF($N159="Out (znižuje náklady)",AI159,"0")</f>
        <v>0</v>
      </c>
      <c r="BD159" s="313" t="str">
        <f t="shared" ref="BD159" si="2864">IF($N159="Out (znižuje náklady)",AJ159,"0")</f>
        <v>0</v>
      </c>
      <c r="BE159" s="313" t="str">
        <f t="shared" ref="BE159" si="2865">IF($N159="Out (znižuje náklady)",AK159,"0")</f>
        <v>0</v>
      </c>
      <c r="BF159" s="313" t="str">
        <f t="shared" ref="BF159" si="2866">IF($N159="Out (znižuje náklady)",AL159,"0")</f>
        <v>0</v>
      </c>
      <c r="BG159" s="313" t="str">
        <f t="shared" ref="BG159" si="2867">IF($N159="Out (znižuje náklady)",AM159,"0")</f>
        <v>0</v>
      </c>
      <c r="BH159" s="313" t="str">
        <f t="shared" ref="BH159" si="2868">IF($N159="Out (znižuje náklady)",AN159,"0")</f>
        <v>0</v>
      </c>
      <c r="BI159" s="324" t="str">
        <f t="shared" ref="BI159" si="2869">IF($N159="Out (znižuje náklady)",AO159,"0")</f>
        <v>0</v>
      </c>
      <c r="BJ159" s="314">
        <f>IF(F159=vstupy!$B$47,0,1)</f>
        <v>1</v>
      </c>
      <c r="BK159" s="315" t="e">
        <f t="shared" ref="BK159" si="2870">$BJ159*AP159</f>
        <v>#VALUE!</v>
      </c>
      <c r="BL159" s="313">
        <f t="shared" ref="BL159" si="2871">$BJ159*AQ159</f>
        <v>0</v>
      </c>
      <c r="BM159" s="313">
        <f t="shared" ref="BM159" si="2872">$BJ159*AR159</f>
        <v>125</v>
      </c>
      <c r="BN159" s="313">
        <f t="shared" ref="BN159" si="2873">$BJ159*AS159</f>
        <v>0</v>
      </c>
      <c r="BO159" s="313" t="e">
        <f t="shared" ref="BO159" si="2874">$BJ159*AT159</f>
        <v>#VALUE!</v>
      </c>
      <c r="BP159" s="313">
        <f t="shared" ref="BP159" si="2875">$BJ159*AU159</f>
        <v>0</v>
      </c>
      <c r="BQ159" s="313">
        <f t="shared" ref="BQ159" si="2876">$BJ159*AV159</f>
        <v>0</v>
      </c>
      <c r="BR159" s="313">
        <f t="shared" ref="BR159" si="2877">$BJ159*AW159</f>
        <v>0</v>
      </c>
      <c r="BS159" s="313">
        <f t="shared" ref="BS159" si="2878">$BJ159*AX159</f>
        <v>0</v>
      </c>
      <c r="BT159" s="310">
        <f t="shared" ref="BT159" si="2879">$BJ159*AY159</f>
        <v>0</v>
      </c>
      <c r="BU159" s="315">
        <f t="shared" ref="BU159" si="2880">$BJ159*AZ159</f>
        <v>0</v>
      </c>
      <c r="BV159" s="313">
        <f t="shared" ref="BV159" si="2881">$BJ159*BA159</f>
        <v>0</v>
      </c>
      <c r="BW159" s="313">
        <f t="shared" ref="BW159" si="2882">$BJ159*BB159</f>
        <v>0</v>
      </c>
      <c r="BX159" s="313">
        <f t="shared" ref="BX159" si="2883">$BJ159*BC159</f>
        <v>0</v>
      </c>
      <c r="BY159" s="313">
        <f t="shared" ref="BY159" si="2884">$BJ159*BD159</f>
        <v>0</v>
      </c>
      <c r="BZ159" s="313">
        <f t="shared" ref="BZ159" si="2885">$BJ159*BE159</f>
        <v>0</v>
      </c>
      <c r="CA159" s="313">
        <f t="shared" ref="CA159" si="2886">$BJ159*BF159</f>
        <v>0</v>
      </c>
      <c r="CB159" s="313">
        <f t="shared" ref="CB159" si="2887">$BJ159*BG159</f>
        <v>0</v>
      </c>
      <c r="CC159" s="313">
        <f t="shared" ref="CC159" si="2888">$BJ159*BH159</f>
        <v>0</v>
      </c>
      <c r="CD159" s="310">
        <f t="shared" ref="CD159" si="2889">$BJ159*BI159</f>
        <v>0</v>
      </c>
      <c r="CE159" s="316">
        <f>IF(N159="Nemení sa",1,0)</f>
        <v>0</v>
      </c>
      <c r="CF159" s="315">
        <f>AG159*$CE159</f>
        <v>0</v>
      </c>
      <c r="CG159" s="313">
        <f>AI159*$CE159</f>
        <v>0</v>
      </c>
      <c r="CH159" s="313">
        <f>AK159*$CE159</f>
        <v>0</v>
      </c>
      <c r="CI159" s="313">
        <f>AM159*$CE159</f>
        <v>0</v>
      </c>
      <c r="CJ159" s="310">
        <f>AO159*$CE159</f>
        <v>0</v>
      </c>
      <c r="CK159" s="317">
        <f t="shared" ref="CK159" si="2890">SUM(CF159:CJ161)</f>
        <v>0</v>
      </c>
      <c r="CL159" s="318">
        <f>IF(F159=vstupy!B$42,"1",0)</f>
        <v>0</v>
      </c>
      <c r="CM159" s="315">
        <f t="shared" ref="CM159" si="2891">IF($CL159="1",AP159,0)</f>
        <v>0</v>
      </c>
      <c r="CN159" s="313">
        <f t="shared" ref="CN159" si="2892">IF($CL159="1",AQ159,0)</f>
        <v>0</v>
      </c>
      <c r="CO159" s="313">
        <f t="shared" ref="CO159" si="2893">IF($CL159="1",AR159,0)</f>
        <v>0</v>
      </c>
      <c r="CP159" s="313">
        <f t="shared" ref="CP159" si="2894">IF($CL159="1",AS159,0)</f>
        <v>0</v>
      </c>
      <c r="CQ159" s="313">
        <f t="shared" ref="CQ159" si="2895">IF($CL159="1",AT159,0)</f>
        <v>0</v>
      </c>
      <c r="CR159" s="313">
        <f t="shared" ref="CR159" si="2896">IF($CL159="1",AU159,0)</f>
        <v>0</v>
      </c>
      <c r="CS159" s="313">
        <f t="shared" ref="CS159" si="2897">IF($CL159="1",AV159,0)</f>
        <v>0</v>
      </c>
      <c r="CT159" s="313">
        <f t="shared" ref="CT159" si="2898">IF($CL159="1",AW159,0)</f>
        <v>0</v>
      </c>
      <c r="CU159" s="313">
        <f t="shared" ref="CU159" si="2899">IF($CL159="1",AX159,0)</f>
        <v>0</v>
      </c>
      <c r="CV159" s="310">
        <f t="shared" ref="CV159" si="2900">IF($CL159="1",AY159,0)</f>
        <v>0</v>
      </c>
      <c r="CW159" s="314">
        <f>CP159+CT159+CV159</f>
        <v>0</v>
      </c>
      <c r="CX159" s="314">
        <f t="shared" ref="CX159" si="2901">CN159+CR159</f>
        <v>0</v>
      </c>
      <c r="CY159" s="315">
        <f t="shared" ref="CY159" si="2902">IF($CL159="1",AZ159,0)</f>
        <v>0</v>
      </c>
      <c r="CZ159" s="313">
        <f t="shared" ref="CZ159" si="2903">IF($CL159="1",BA159,0)</f>
        <v>0</v>
      </c>
      <c r="DA159" s="313">
        <f t="shared" ref="DA159" si="2904">IF($CL159="1",BB159,0)</f>
        <v>0</v>
      </c>
      <c r="DB159" s="313">
        <f t="shared" ref="DB159" si="2905">IF($CL159="1",BC159,0)</f>
        <v>0</v>
      </c>
      <c r="DC159" s="313">
        <f t="shared" ref="DC159" si="2906">IF($CL159="1",BD159,0)</f>
        <v>0</v>
      </c>
      <c r="DD159" s="313">
        <f t="shared" ref="DD159" si="2907">IF($CL159="1",BE159,0)</f>
        <v>0</v>
      </c>
      <c r="DE159" s="313">
        <f t="shared" ref="DE159" si="2908">IF($CL159="1",BF159,0)</f>
        <v>0</v>
      </c>
      <c r="DF159" s="313">
        <f t="shared" ref="DF159" si="2909">IF($CL159="1",BG159,0)</f>
        <v>0</v>
      </c>
      <c r="DG159" s="313">
        <f t="shared" ref="DG159" si="2910">IF($CL159="1",BH159,0)</f>
        <v>0</v>
      </c>
      <c r="DH159" s="310">
        <f t="shared" ref="DH159" si="2911">IF($CL159="1",BI159,0)</f>
        <v>0</v>
      </c>
      <c r="DI159" s="321">
        <f>DB159+DF159+DH159</f>
        <v>0</v>
      </c>
      <c r="DJ159" s="321">
        <f t="shared" ref="DJ159" si="2912">CZ159+DD159</f>
        <v>0</v>
      </c>
      <c r="DK159" s="322">
        <f>IF(CE159=0,1,0)</f>
        <v>1</v>
      </c>
      <c r="DL159" s="322">
        <f>IFERROR(IF($AF159="N",AH159+AJ159+AL159+AN159,AF159+AH159+AJ159+AL159+AN159),0)*$DK159</f>
        <v>0</v>
      </c>
      <c r="DM159" s="322">
        <f>(AG159+AI159+AK159+AM159+AO159)*$DK159</f>
        <v>0</v>
      </c>
      <c r="DN159" s="322">
        <f>AS159+AW159+AY159-CW159</f>
        <v>0</v>
      </c>
      <c r="DO159" s="322">
        <f>BC159+BG159+BI159-DI159</f>
        <v>0</v>
      </c>
      <c r="DP159" s="322">
        <f>DN159+DO159</f>
        <v>0</v>
      </c>
      <c r="DQ159" s="323" t="str">
        <f>IF(OR(F159=vstupy!B$40,F159=vstupy!B$41,F159=vstupy!B$42,),"0","1")</f>
        <v>0</v>
      </c>
      <c r="DR159" s="315">
        <f>IF($DQ159="1",AQ159,"0")+CF159</f>
        <v>0</v>
      </c>
      <c r="DS159" s="313">
        <f>IF($DQ159="1",AS159,"0")+CG159</f>
        <v>0</v>
      </c>
      <c r="DT159" s="313">
        <f>IF($DQ159="1",AU159,"0")+CH159</f>
        <v>0</v>
      </c>
      <c r="DU159" s="313">
        <f>IF($DQ159="1",AW159,"0")+CI159</f>
        <v>0</v>
      </c>
      <c r="DV159" s="310">
        <f>IF($DQ159="1",AY159,"0")+CJ159</f>
        <v>0</v>
      </c>
      <c r="DW159" s="311">
        <f t="shared" ref="DW159" si="2913">SUM(DR159:DV161)</f>
        <v>0</v>
      </c>
      <c r="DX159" s="315" t="str">
        <f t="shared" ref="DX159" si="2914">IF($DQ159="1",BA159,"0")</f>
        <v>0</v>
      </c>
      <c r="DY159" s="313" t="str">
        <f t="shared" ref="DY159" si="2915">IF($DQ159="1",BC159,"0")</f>
        <v>0</v>
      </c>
      <c r="DZ159" s="313" t="str">
        <f t="shared" ref="DZ159" si="2916">IF($DQ159="1",BE159,"0")</f>
        <v>0</v>
      </c>
      <c r="EA159" s="313" t="str">
        <f>IF($DQ159="1",BG159,"0")</f>
        <v>0</v>
      </c>
      <c r="EB159" s="310" t="str">
        <f>IF($DQ159="1",BI159,"0")</f>
        <v>0</v>
      </c>
      <c r="EC159" s="311">
        <f t="shared" ref="EC159" si="2917">SUM(DX159:EB161)</f>
        <v>0</v>
      </c>
      <c r="ED159" s="312">
        <f>EC159+DW159</f>
        <v>0</v>
      </c>
    </row>
    <row r="160" spans="2:134" ht="12.6" customHeight="1" x14ac:dyDescent="0.2">
      <c r="B160" s="365"/>
      <c r="C160" s="364"/>
      <c r="D160" s="364"/>
      <c r="E160" s="364"/>
      <c r="F160" s="359"/>
      <c r="G160" s="361"/>
      <c r="H160" s="302"/>
      <c r="I160" s="302"/>
      <c r="J160" s="305"/>
      <c r="K160" s="359"/>
      <c r="L160" s="344"/>
      <c r="M160" s="367"/>
      <c r="N160" s="344"/>
      <c r="O160" s="344"/>
      <c r="P160" s="344"/>
      <c r="Q160" s="345"/>
      <c r="R160" s="346"/>
      <c r="S160" s="344"/>
      <c r="T160" s="347"/>
      <c r="U160" s="345"/>
      <c r="V160" s="346"/>
      <c r="W160" s="344"/>
      <c r="X160" s="174" t="s">
        <v>157</v>
      </c>
      <c r="Y160" s="188" t="s">
        <v>152</v>
      </c>
      <c r="Z160" s="185">
        <f>VLOOKUP($X160,vstupy!$B$18:$F$31,MATCH($Y160,vstupy!$B$17:$F$17,0),0)</f>
        <v>0</v>
      </c>
      <c r="AA160" s="121" t="s">
        <v>158</v>
      </c>
      <c r="AB160" s="185">
        <f>VLOOKUP($AA160,vstupy!$B$34:$C$36,2,FALSE)</f>
        <v>0</v>
      </c>
      <c r="AC160" s="185">
        <f t="shared" si="2496"/>
        <v>0</v>
      </c>
      <c r="AD160" s="342"/>
      <c r="AE160" s="326"/>
      <c r="AF160" s="315"/>
      <c r="AG160" s="330"/>
      <c r="AH160" s="330"/>
      <c r="AI160" s="330"/>
      <c r="AJ160" s="330"/>
      <c r="AK160" s="330"/>
      <c r="AL160" s="330"/>
      <c r="AM160" s="335"/>
      <c r="AN160" s="330"/>
      <c r="AO160" s="336"/>
      <c r="AP160" s="315"/>
      <c r="AQ160" s="313"/>
      <c r="AR160" s="313"/>
      <c r="AS160" s="313"/>
      <c r="AT160" s="313"/>
      <c r="AU160" s="313"/>
      <c r="AV160" s="313"/>
      <c r="AW160" s="313"/>
      <c r="AX160" s="313"/>
      <c r="AY160" s="313"/>
      <c r="AZ160" s="313"/>
      <c r="BA160" s="313"/>
      <c r="BB160" s="313"/>
      <c r="BC160" s="313"/>
      <c r="BD160" s="313"/>
      <c r="BE160" s="313"/>
      <c r="BF160" s="313"/>
      <c r="BG160" s="313"/>
      <c r="BH160" s="313"/>
      <c r="BI160" s="324"/>
      <c r="BJ160" s="314"/>
      <c r="BK160" s="315"/>
      <c r="BL160" s="313"/>
      <c r="BM160" s="313"/>
      <c r="BN160" s="313"/>
      <c r="BO160" s="313"/>
      <c r="BP160" s="313"/>
      <c r="BQ160" s="313"/>
      <c r="BR160" s="313"/>
      <c r="BS160" s="313"/>
      <c r="BT160" s="310"/>
      <c r="BU160" s="315"/>
      <c r="BV160" s="313"/>
      <c r="BW160" s="313"/>
      <c r="BX160" s="313"/>
      <c r="BY160" s="313"/>
      <c r="BZ160" s="313"/>
      <c r="CA160" s="313"/>
      <c r="CB160" s="313"/>
      <c r="CC160" s="313"/>
      <c r="CD160" s="310"/>
      <c r="CE160" s="316"/>
      <c r="CF160" s="315"/>
      <c r="CG160" s="313"/>
      <c r="CH160" s="313"/>
      <c r="CI160" s="313"/>
      <c r="CJ160" s="310"/>
      <c r="CK160" s="317"/>
      <c r="CL160" s="319"/>
      <c r="CM160" s="315"/>
      <c r="CN160" s="313"/>
      <c r="CO160" s="313"/>
      <c r="CP160" s="313"/>
      <c r="CQ160" s="313"/>
      <c r="CR160" s="313"/>
      <c r="CS160" s="313"/>
      <c r="CT160" s="313"/>
      <c r="CU160" s="313"/>
      <c r="CV160" s="310"/>
      <c r="CW160" s="314"/>
      <c r="CX160" s="314"/>
      <c r="CY160" s="315"/>
      <c r="CZ160" s="313"/>
      <c r="DA160" s="313"/>
      <c r="DB160" s="313"/>
      <c r="DC160" s="313"/>
      <c r="DD160" s="313"/>
      <c r="DE160" s="313"/>
      <c r="DF160" s="313"/>
      <c r="DG160" s="313"/>
      <c r="DH160" s="310"/>
      <c r="DI160" s="321"/>
      <c r="DJ160" s="321"/>
      <c r="DK160" s="322"/>
      <c r="DL160" s="322"/>
      <c r="DM160" s="322"/>
      <c r="DN160" s="322"/>
      <c r="DO160" s="322"/>
      <c r="DP160" s="322"/>
      <c r="DQ160" s="323"/>
      <c r="DR160" s="315"/>
      <c r="DS160" s="313"/>
      <c r="DT160" s="313"/>
      <c r="DU160" s="313"/>
      <c r="DV160" s="310"/>
      <c r="DW160" s="311"/>
      <c r="DX160" s="315"/>
      <c r="DY160" s="313"/>
      <c r="DZ160" s="313"/>
      <c r="EA160" s="313"/>
      <c r="EB160" s="310"/>
      <c r="EC160" s="311"/>
      <c r="ED160" s="312"/>
    </row>
    <row r="161" spans="2:134" ht="12.6" customHeight="1" x14ac:dyDescent="0.2">
      <c r="B161" s="365"/>
      <c r="C161" s="364"/>
      <c r="D161" s="364"/>
      <c r="E161" s="364"/>
      <c r="F161" s="360"/>
      <c r="G161" s="361"/>
      <c r="H161" s="303"/>
      <c r="I161" s="303"/>
      <c r="J161" s="306"/>
      <c r="K161" s="360"/>
      <c r="L161" s="344"/>
      <c r="M161" s="367"/>
      <c r="N161" s="344"/>
      <c r="O161" s="344"/>
      <c r="P161" s="344"/>
      <c r="Q161" s="345"/>
      <c r="R161" s="346"/>
      <c r="S161" s="344"/>
      <c r="T161" s="347"/>
      <c r="U161" s="345"/>
      <c r="V161" s="346"/>
      <c r="W161" s="344"/>
      <c r="X161" s="174" t="s">
        <v>157</v>
      </c>
      <c r="Y161" s="188" t="s">
        <v>152</v>
      </c>
      <c r="Z161" s="185">
        <f>VLOOKUP($X161,vstupy!$B$18:$F$31,MATCH($Y161,vstupy!$B$17:$F$17,0),0)</f>
        <v>0</v>
      </c>
      <c r="AA161" s="121" t="s">
        <v>158</v>
      </c>
      <c r="AB161" s="185">
        <f>VLOOKUP($AA161,vstupy!$B$34:$C$36,2,FALSE)</f>
        <v>0</v>
      </c>
      <c r="AC161" s="185">
        <f t="shared" si="2496"/>
        <v>0</v>
      </c>
      <c r="AD161" s="343"/>
      <c r="AE161" s="327"/>
      <c r="AF161" s="315"/>
      <c r="AG161" s="330"/>
      <c r="AH161" s="330"/>
      <c r="AI161" s="330"/>
      <c r="AJ161" s="330"/>
      <c r="AK161" s="330"/>
      <c r="AL161" s="330"/>
      <c r="AM161" s="333"/>
      <c r="AN161" s="330"/>
      <c r="AO161" s="336"/>
      <c r="AP161" s="315"/>
      <c r="AQ161" s="313"/>
      <c r="AR161" s="313"/>
      <c r="AS161" s="313"/>
      <c r="AT161" s="313"/>
      <c r="AU161" s="313"/>
      <c r="AV161" s="313"/>
      <c r="AW161" s="313"/>
      <c r="AX161" s="313"/>
      <c r="AY161" s="313"/>
      <c r="AZ161" s="313"/>
      <c r="BA161" s="313"/>
      <c r="BB161" s="313"/>
      <c r="BC161" s="313"/>
      <c r="BD161" s="313"/>
      <c r="BE161" s="313"/>
      <c r="BF161" s="313"/>
      <c r="BG161" s="313"/>
      <c r="BH161" s="313"/>
      <c r="BI161" s="324"/>
      <c r="BJ161" s="314"/>
      <c r="BK161" s="315"/>
      <c r="BL161" s="313"/>
      <c r="BM161" s="313"/>
      <c r="BN161" s="313"/>
      <c r="BO161" s="313"/>
      <c r="BP161" s="313"/>
      <c r="BQ161" s="313"/>
      <c r="BR161" s="313"/>
      <c r="BS161" s="313"/>
      <c r="BT161" s="310"/>
      <c r="BU161" s="315"/>
      <c r="BV161" s="313"/>
      <c r="BW161" s="313"/>
      <c r="BX161" s="313"/>
      <c r="BY161" s="313"/>
      <c r="BZ161" s="313"/>
      <c r="CA161" s="313"/>
      <c r="CB161" s="313"/>
      <c r="CC161" s="313"/>
      <c r="CD161" s="310"/>
      <c r="CE161" s="316"/>
      <c r="CF161" s="315"/>
      <c r="CG161" s="313"/>
      <c r="CH161" s="313"/>
      <c r="CI161" s="313"/>
      <c r="CJ161" s="310"/>
      <c r="CK161" s="317"/>
      <c r="CL161" s="320"/>
      <c r="CM161" s="315"/>
      <c r="CN161" s="313"/>
      <c r="CO161" s="313"/>
      <c r="CP161" s="313"/>
      <c r="CQ161" s="313"/>
      <c r="CR161" s="313"/>
      <c r="CS161" s="313"/>
      <c r="CT161" s="313"/>
      <c r="CU161" s="313"/>
      <c r="CV161" s="310"/>
      <c r="CW161" s="314"/>
      <c r="CX161" s="314"/>
      <c r="CY161" s="315"/>
      <c r="CZ161" s="313"/>
      <c r="DA161" s="313"/>
      <c r="DB161" s="313"/>
      <c r="DC161" s="313"/>
      <c r="DD161" s="313"/>
      <c r="DE161" s="313"/>
      <c r="DF161" s="313"/>
      <c r="DG161" s="313"/>
      <c r="DH161" s="310"/>
      <c r="DI161" s="321"/>
      <c r="DJ161" s="321"/>
      <c r="DK161" s="322"/>
      <c r="DL161" s="322"/>
      <c r="DM161" s="322"/>
      <c r="DN161" s="322"/>
      <c r="DO161" s="322"/>
      <c r="DP161" s="322"/>
      <c r="DQ161" s="323"/>
      <c r="DR161" s="315"/>
      <c r="DS161" s="313"/>
      <c r="DT161" s="313"/>
      <c r="DU161" s="313"/>
      <c r="DV161" s="310"/>
      <c r="DW161" s="311"/>
      <c r="DX161" s="315"/>
      <c r="DY161" s="313"/>
      <c r="DZ161" s="313"/>
      <c r="EA161" s="313"/>
      <c r="EB161" s="310"/>
      <c r="EC161" s="311"/>
      <c r="ED161" s="312"/>
    </row>
    <row r="162" spans="2:134" ht="12.6" customHeight="1" x14ac:dyDescent="0.2">
      <c r="B162" s="366">
        <f t="shared" ref="B162" si="2918">B159+1</f>
        <v>52</v>
      </c>
      <c r="C162" s="363" t="s">
        <v>378</v>
      </c>
      <c r="D162" s="363" t="s">
        <v>331</v>
      </c>
      <c r="E162" s="363" t="s">
        <v>335</v>
      </c>
      <c r="F162" s="355" t="s">
        <v>208</v>
      </c>
      <c r="G162" s="362">
        <v>46388</v>
      </c>
      <c r="H162" s="307" t="str">
        <f t="shared" ref="H162" si="2919">IF($F162="3e)  Skoršia transpozícia  - zavedenie transpozície pred termínom ktorý určuje smernica EÚ. "," ","")</f>
        <v/>
      </c>
      <c r="I162" s="307" t="str">
        <f t="shared" ref="I162" si="2920">IF($F162="3e)  Skoršia transpozícia  - zavedenie transpozície pred termínom ktorý určuje smernica EÚ. ",$H162,"NA")</f>
        <v>NA</v>
      </c>
      <c r="J162" s="298">
        <f>IF(I162&gt;12,1,I162/12)</f>
        <v>1</v>
      </c>
      <c r="K162" s="355" t="s">
        <v>477</v>
      </c>
      <c r="L162" s="348">
        <v>26</v>
      </c>
      <c r="M162" s="354">
        <f>IF(L162="N",0,L162)</f>
        <v>26</v>
      </c>
      <c r="N162" s="348" t="s">
        <v>211</v>
      </c>
      <c r="O162" s="348"/>
      <c r="P162" s="353">
        <v>1300</v>
      </c>
      <c r="Q162" s="349" t="s">
        <v>185</v>
      </c>
      <c r="R162" s="350">
        <f>VLOOKUP(Q162,vstupy!$B$3:$C$15,2,FALSE)</f>
        <v>0.25</v>
      </c>
      <c r="S162" s="348"/>
      <c r="T162" s="351"/>
      <c r="U162" s="349" t="s">
        <v>36</v>
      </c>
      <c r="V162" s="350">
        <f>VLOOKUP(U162,vstupy!$B$3:$C$15,2,FALSE)</f>
        <v>0</v>
      </c>
      <c r="W162" s="348"/>
      <c r="X162" s="283" t="s">
        <v>157</v>
      </c>
      <c r="Y162" s="284" t="s">
        <v>152</v>
      </c>
      <c r="Z162" s="285">
        <f>VLOOKUP($X162,vstupy!$B$18:$F$31,MATCH($Y162,vstupy!$B$17:$F$17,0),0)</f>
        <v>0</v>
      </c>
      <c r="AA162" s="286" t="s">
        <v>158</v>
      </c>
      <c r="AB162" s="285">
        <f>VLOOKUP($AA162,vstupy!$B$34:$C$36,2,FALSE)</f>
        <v>0</v>
      </c>
      <c r="AC162" s="285">
        <f t="shared" si="2496"/>
        <v>0</v>
      </c>
      <c r="AD162" s="338" t="s">
        <v>36</v>
      </c>
      <c r="AE162" s="325">
        <f>VLOOKUP(AD162,vstupy!$B$3:$C$15,2,FALSE)</f>
        <v>0</v>
      </c>
      <c r="AF162" s="328">
        <f>IFERROR(IF(M162=0,"N",O162/L162*J162),0)</f>
        <v>0</v>
      </c>
      <c r="AG162" s="330">
        <f>O162*J162</f>
        <v>0</v>
      </c>
      <c r="AH162" s="332">
        <f t="shared" ref="AH162" si="2921">P162*R162*J162</f>
        <v>325</v>
      </c>
      <c r="AI162" s="333">
        <f t="shared" ref="AI162" si="2922">IFERROR(AH162*M162,0)</f>
        <v>8450</v>
      </c>
      <c r="AJ162" s="332">
        <f t="shared" ref="AJ162" si="2923">IFERROR(IF(M162=0,"N",S162/L162*J162),0)</f>
        <v>0</v>
      </c>
      <c r="AK162" s="330">
        <f t="shared" ref="AK162" si="2924">S162*J162</f>
        <v>0</v>
      </c>
      <c r="AL162" s="330">
        <f>T162*V162*J162</f>
        <v>0</v>
      </c>
      <c r="AM162" s="334">
        <f t="shared" ref="AM162" si="2925">IFERROR(AL162*M162,0)</f>
        <v>0</v>
      </c>
      <c r="AN162" s="333">
        <f t="shared" ref="AN162" si="2926">IF(W162&gt;0,IF(AE162&gt;0,($G$5/160)*(W162/60)*AE162*J162,0),IF(AE162&gt;0,($G$5/160)*((AC162+AC163+AC164)/60)*AE162*J162,0))</f>
        <v>0</v>
      </c>
      <c r="AO162" s="336">
        <f>IFERROR(AN162*M162,0)</f>
        <v>0</v>
      </c>
      <c r="AP162" s="315">
        <f t="shared" ref="AP162" si="2927">IF($N162="In (zvyšuje náklady)",AF162,0)</f>
        <v>0</v>
      </c>
      <c r="AQ162" s="313">
        <f t="shared" ref="AQ162" si="2928">IF($N162="In (zvyšuje náklady)",AG162,0)</f>
        <v>0</v>
      </c>
      <c r="AR162" s="313">
        <f t="shared" ref="AR162" si="2929">IF($N162="In (zvyšuje náklady)",AH162,0)</f>
        <v>325</v>
      </c>
      <c r="AS162" s="313">
        <f t="shared" ref="AS162" si="2930">IF($N162="In (zvyšuje náklady)",AI162,0)</f>
        <v>8450</v>
      </c>
      <c r="AT162" s="313">
        <f t="shared" ref="AT162" si="2931">IF($N162="In (zvyšuje náklady)",AJ162,0)</f>
        <v>0</v>
      </c>
      <c r="AU162" s="313">
        <f t="shared" ref="AU162" si="2932">IF($N162="In (zvyšuje náklady)",AK162,0)</f>
        <v>0</v>
      </c>
      <c r="AV162" s="313">
        <f t="shared" ref="AV162" si="2933">IF($N162="In (zvyšuje náklady)",AL162,0)</f>
        <v>0</v>
      </c>
      <c r="AW162" s="313">
        <f t="shared" ref="AW162" si="2934">IF($N162="In (zvyšuje náklady)",AM162,0)</f>
        <v>0</v>
      </c>
      <c r="AX162" s="313">
        <f t="shared" ref="AX162" si="2935">IF($N162="In (zvyšuje náklady)",AN162,0)</f>
        <v>0</v>
      </c>
      <c r="AY162" s="313">
        <f t="shared" ref="AY162" si="2936">IF($N162="In (zvyšuje náklady)",AO162,0)</f>
        <v>0</v>
      </c>
      <c r="AZ162" s="313" t="str">
        <f t="shared" ref="AZ162" si="2937">IF($N162="Out (znižuje náklady)",AF162,"0")</f>
        <v>0</v>
      </c>
      <c r="BA162" s="313" t="str">
        <f t="shared" ref="BA162" si="2938">IF($N162="Out (znižuje náklady)",AG162,"0")</f>
        <v>0</v>
      </c>
      <c r="BB162" s="313" t="str">
        <f t="shared" ref="BB162" si="2939">IF($N162="Out (znižuje náklady)",AH162,"0")</f>
        <v>0</v>
      </c>
      <c r="BC162" s="313" t="str">
        <f t="shared" ref="BC162" si="2940">IF($N162="Out (znižuje náklady)",AI162,"0")</f>
        <v>0</v>
      </c>
      <c r="BD162" s="313" t="str">
        <f t="shared" ref="BD162" si="2941">IF($N162="Out (znižuje náklady)",AJ162,"0")</f>
        <v>0</v>
      </c>
      <c r="BE162" s="313" t="str">
        <f t="shared" ref="BE162" si="2942">IF($N162="Out (znižuje náklady)",AK162,"0")</f>
        <v>0</v>
      </c>
      <c r="BF162" s="313" t="str">
        <f t="shared" ref="BF162" si="2943">IF($N162="Out (znižuje náklady)",AL162,"0")</f>
        <v>0</v>
      </c>
      <c r="BG162" s="313" t="str">
        <f t="shared" ref="BG162" si="2944">IF($N162="Out (znižuje náklady)",AM162,"0")</f>
        <v>0</v>
      </c>
      <c r="BH162" s="313" t="str">
        <f t="shared" ref="BH162" si="2945">IF($N162="Out (znižuje náklady)",AN162,"0")</f>
        <v>0</v>
      </c>
      <c r="BI162" s="324" t="str">
        <f t="shared" ref="BI162" si="2946">IF($N162="Out (znižuje náklady)",AO162,"0")</f>
        <v>0</v>
      </c>
      <c r="BJ162" s="314">
        <f>IF(F162=vstupy!$B$47,0,1)</f>
        <v>1</v>
      </c>
      <c r="BK162" s="315">
        <f t="shared" ref="BK162" si="2947">$BJ162*AP162</f>
        <v>0</v>
      </c>
      <c r="BL162" s="313">
        <f t="shared" ref="BL162" si="2948">$BJ162*AQ162</f>
        <v>0</v>
      </c>
      <c r="BM162" s="313">
        <f t="shared" ref="BM162" si="2949">$BJ162*AR162</f>
        <v>325</v>
      </c>
      <c r="BN162" s="313">
        <f t="shared" ref="BN162" si="2950">$BJ162*AS162</f>
        <v>8450</v>
      </c>
      <c r="BO162" s="313">
        <f t="shared" ref="BO162" si="2951">$BJ162*AT162</f>
        <v>0</v>
      </c>
      <c r="BP162" s="313">
        <f t="shared" ref="BP162" si="2952">$BJ162*AU162</f>
        <v>0</v>
      </c>
      <c r="BQ162" s="313">
        <f t="shared" ref="BQ162" si="2953">$BJ162*AV162</f>
        <v>0</v>
      </c>
      <c r="BR162" s="313">
        <f t="shared" ref="BR162" si="2954">$BJ162*AW162</f>
        <v>0</v>
      </c>
      <c r="BS162" s="313">
        <f t="shared" ref="BS162" si="2955">$BJ162*AX162</f>
        <v>0</v>
      </c>
      <c r="BT162" s="310">
        <f t="shared" ref="BT162" si="2956">$BJ162*AY162</f>
        <v>0</v>
      </c>
      <c r="BU162" s="315">
        <f t="shared" ref="BU162" si="2957">$BJ162*AZ162</f>
        <v>0</v>
      </c>
      <c r="BV162" s="313">
        <f t="shared" ref="BV162" si="2958">$BJ162*BA162</f>
        <v>0</v>
      </c>
      <c r="BW162" s="313">
        <f t="shared" ref="BW162" si="2959">$BJ162*BB162</f>
        <v>0</v>
      </c>
      <c r="BX162" s="313">
        <f t="shared" ref="BX162" si="2960">$BJ162*BC162</f>
        <v>0</v>
      </c>
      <c r="BY162" s="313">
        <f t="shared" ref="BY162" si="2961">$BJ162*BD162</f>
        <v>0</v>
      </c>
      <c r="BZ162" s="313">
        <f t="shared" ref="BZ162" si="2962">$BJ162*BE162</f>
        <v>0</v>
      </c>
      <c r="CA162" s="313">
        <f t="shared" ref="CA162" si="2963">$BJ162*BF162</f>
        <v>0</v>
      </c>
      <c r="CB162" s="313">
        <f t="shared" ref="CB162" si="2964">$BJ162*BG162</f>
        <v>0</v>
      </c>
      <c r="CC162" s="313">
        <f t="shared" ref="CC162" si="2965">$BJ162*BH162</f>
        <v>0</v>
      </c>
      <c r="CD162" s="310">
        <f t="shared" ref="CD162" si="2966">$BJ162*BI162</f>
        <v>0</v>
      </c>
      <c r="CE162" s="316">
        <f>IF(N162="Nemení sa",1,0)</f>
        <v>0</v>
      </c>
      <c r="CF162" s="315">
        <f>AG162*$CE162</f>
        <v>0</v>
      </c>
      <c r="CG162" s="313">
        <f>AI162*$CE162</f>
        <v>0</v>
      </c>
      <c r="CH162" s="313">
        <f>AK162*$CE162</f>
        <v>0</v>
      </c>
      <c r="CI162" s="313">
        <f>AM162*$CE162</f>
        <v>0</v>
      </c>
      <c r="CJ162" s="310">
        <f>AO162*$CE162</f>
        <v>0</v>
      </c>
      <c r="CK162" s="317">
        <f t="shared" ref="CK162" si="2967">SUM(CF162:CJ164)</f>
        <v>0</v>
      </c>
      <c r="CL162" s="318">
        <f>IF(F162=vstupy!B$42,"1",0)</f>
        <v>0</v>
      </c>
      <c r="CM162" s="315">
        <f t="shared" ref="CM162" si="2968">IF($CL162="1",AP162,0)</f>
        <v>0</v>
      </c>
      <c r="CN162" s="313">
        <f t="shared" ref="CN162" si="2969">IF($CL162="1",AQ162,0)</f>
        <v>0</v>
      </c>
      <c r="CO162" s="313">
        <f t="shared" ref="CO162" si="2970">IF($CL162="1",AR162,0)</f>
        <v>0</v>
      </c>
      <c r="CP162" s="313">
        <f t="shared" ref="CP162" si="2971">IF($CL162="1",AS162,0)</f>
        <v>0</v>
      </c>
      <c r="CQ162" s="313">
        <f t="shared" ref="CQ162" si="2972">IF($CL162="1",AT162,0)</f>
        <v>0</v>
      </c>
      <c r="CR162" s="313">
        <f t="shared" ref="CR162" si="2973">IF($CL162="1",AU162,0)</f>
        <v>0</v>
      </c>
      <c r="CS162" s="313">
        <f t="shared" ref="CS162" si="2974">IF($CL162="1",AV162,0)</f>
        <v>0</v>
      </c>
      <c r="CT162" s="313">
        <f t="shared" ref="CT162" si="2975">IF($CL162="1",AW162,0)</f>
        <v>0</v>
      </c>
      <c r="CU162" s="313">
        <f t="shared" ref="CU162" si="2976">IF($CL162="1",AX162,0)</f>
        <v>0</v>
      </c>
      <c r="CV162" s="310">
        <f t="shared" ref="CV162" si="2977">IF($CL162="1",AY162,0)</f>
        <v>0</v>
      </c>
      <c r="CW162" s="314">
        <f>CP162+CT162+CV162</f>
        <v>0</v>
      </c>
      <c r="CX162" s="314">
        <f t="shared" ref="CX162" si="2978">CN162+CR162</f>
        <v>0</v>
      </c>
      <c r="CY162" s="315">
        <f t="shared" ref="CY162" si="2979">IF($CL162="1",AZ162,0)</f>
        <v>0</v>
      </c>
      <c r="CZ162" s="313">
        <f t="shared" ref="CZ162" si="2980">IF($CL162="1",BA162,0)</f>
        <v>0</v>
      </c>
      <c r="DA162" s="313">
        <f t="shared" ref="DA162" si="2981">IF($CL162="1",BB162,0)</f>
        <v>0</v>
      </c>
      <c r="DB162" s="313">
        <f t="shared" ref="DB162" si="2982">IF($CL162="1",BC162,0)</f>
        <v>0</v>
      </c>
      <c r="DC162" s="313">
        <f t="shared" ref="DC162" si="2983">IF($CL162="1",BD162,0)</f>
        <v>0</v>
      </c>
      <c r="DD162" s="313">
        <f t="shared" ref="DD162" si="2984">IF($CL162="1",BE162,0)</f>
        <v>0</v>
      </c>
      <c r="DE162" s="313">
        <f t="shared" ref="DE162" si="2985">IF($CL162="1",BF162,0)</f>
        <v>0</v>
      </c>
      <c r="DF162" s="313">
        <f t="shared" ref="DF162" si="2986">IF($CL162="1",BG162,0)</f>
        <v>0</v>
      </c>
      <c r="DG162" s="313">
        <f t="shared" ref="DG162" si="2987">IF($CL162="1",BH162,0)</f>
        <v>0</v>
      </c>
      <c r="DH162" s="310">
        <f t="shared" ref="DH162" si="2988">IF($CL162="1",BI162,0)</f>
        <v>0</v>
      </c>
      <c r="DI162" s="321">
        <f>DB162+DF162+DH162</f>
        <v>0</v>
      </c>
      <c r="DJ162" s="321">
        <f t="shared" ref="DJ162" si="2989">CZ162+DD162</f>
        <v>0</v>
      </c>
      <c r="DK162" s="322">
        <f>IF(CE162=0,1,0)</f>
        <v>1</v>
      </c>
      <c r="DL162" s="322">
        <f>IFERROR(IF($AF162="N",AH162+AJ162+AL162+AN162,AF162+AH162+AJ162+AL162+AN162),0)*$DK162</f>
        <v>325</v>
      </c>
      <c r="DM162" s="322">
        <f>(AG162+AI162+AK162+AM162+AO162)*$DK162</f>
        <v>8450</v>
      </c>
      <c r="DN162" s="322">
        <f>AS162+AW162+AY162-CW162</f>
        <v>8450</v>
      </c>
      <c r="DO162" s="322">
        <f>BC162+BG162+BI162-DI162</f>
        <v>0</v>
      </c>
      <c r="DP162" s="322">
        <f>DN162+DO162</f>
        <v>8450</v>
      </c>
      <c r="DQ162" s="323" t="str">
        <f>IF(OR(F162=vstupy!B$40,F162=vstupy!B$41,F162=vstupy!B$42,),"0","1")</f>
        <v>0</v>
      </c>
      <c r="DR162" s="315">
        <f>IF($DQ162="1",AQ162,"0")+CF162</f>
        <v>0</v>
      </c>
      <c r="DS162" s="313">
        <f>IF($DQ162="1",AS162,"0")+CG162</f>
        <v>0</v>
      </c>
      <c r="DT162" s="313">
        <f>IF($DQ162="1",AU162,"0")+CH162</f>
        <v>0</v>
      </c>
      <c r="DU162" s="313">
        <f>IF($DQ162="1",AW162,"0")+CI162</f>
        <v>0</v>
      </c>
      <c r="DV162" s="310">
        <f>IF($DQ162="1",AY162,"0")+CJ162</f>
        <v>0</v>
      </c>
      <c r="DW162" s="311">
        <f t="shared" ref="DW162" si="2990">SUM(DR162:DV164)</f>
        <v>0</v>
      </c>
      <c r="DX162" s="315" t="str">
        <f t="shared" ref="DX162" si="2991">IF($DQ162="1",BA162,"0")</f>
        <v>0</v>
      </c>
      <c r="DY162" s="313" t="str">
        <f t="shared" ref="DY162" si="2992">IF($DQ162="1",BC162,"0")</f>
        <v>0</v>
      </c>
      <c r="DZ162" s="313" t="str">
        <f t="shared" ref="DZ162" si="2993">IF($DQ162="1",BE162,"0")</f>
        <v>0</v>
      </c>
      <c r="EA162" s="313" t="str">
        <f>IF($DQ162="1",BG162,"0")</f>
        <v>0</v>
      </c>
      <c r="EB162" s="310" t="str">
        <f>IF($DQ162="1",BI162,"0")</f>
        <v>0</v>
      </c>
      <c r="EC162" s="311">
        <f t="shared" ref="EC162" si="2994">SUM(DX162:EB164)</f>
        <v>0</v>
      </c>
      <c r="ED162" s="312">
        <f>EC162+DW162</f>
        <v>0</v>
      </c>
    </row>
    <row r="163" spans="2:134" ht="12.6" customHeight="1" x14ac:dyDescent="0.2">
      <c r="B163" s="366"/>
      <c r="C163" s="363"/>
      <c r="D163" s="363"/>
      <c r="E163" s="363"/>
      <c r="F163" s="356"/>
      <c r="G163" s="362"/>
      <c r="H163" s="308"/>
      <c r="I163" s="308"/>
      <c r="J163" s="299"/>
      <c r="K163" s="356"/>
      <c r="L163" s="348"/>
      <c r="M163" s="354"/>
      <c r="N163" s="348"/>
      <c r="O163" s="348"/>
      <c r="P163" s="348"/>
      <c r="Q163" s="349"/>
      <c r="R163" s="350"/>
      <c r="S163" s="348"/>
      <c r="T163" s="351"/>
      <c r="U163" s="349"/>
      <c r="V163" s="350"/>
      <c r="W163" s="348"/>
      <c r="X163" s="283" t="s">
        <v>157</v>
      </c>
      <c r="Y163" s="284" t="s">
        <v>152</v>
      </c>
      <c r="Z163" s="285">
        <f>VLOOKUP($X163,vstupy!$B$18:$F$31,MATCH($Y163,vstupy!$B$17:$F$17,0),0)</f>
        <v>0</v>
      </c>
      <c r="AA163" s="286" t="s">
        <v>158</v>
      </c>
      <c r="AB163" s="285">
        <f>VLOOKUP($AA163,vstupy!$B$34:$C$36,2,FALSE)</f>
        <v>0</v>
      </c>
      <c r="AC163" s="285">
        <f t="shared" si="2496"/>
        <v>0</v>
      </c>
      <c r="AD163" s="339"/>
      <c r="AE163" s="326"/>
      <c r="AF163" s="315"/>
      <c r="AG163" s="330"/>
      <c r="AH163" s="330"/>
      <c r="AI163" s="330"/>
      <c r="AJ163" s="330"/>
      <c r="AK163" s="330"/>
      <c r="AL163" s="330"/>
      <c r="AM163" s="335"/>
      <c r="AN163" s="330"/>
      <c r="AO163" s="336"/>
      <c r="AP163" s="315"/>
      <c r="AQ163" s="313"/>
      <c r="AR163" s="313"/>
      <c r="AS163" s="313"/>
      <c r="AT163" s="313"/>
      <c r="AU163" s="313"/>
      <c r="AV163" s="313"/>
      <c r="AW163" s="313"/>
      <c r="AX163" s="313"/>
      <c r="AY163" s="313"/>
      <c r="AZ163" s="313"/>
      <c r="BA163" s="313"/>
      <c r="BB163" s="313"/>
      <c r="BC163" s="313"/>
      <c r="BD163" s="313"/>
      <c r="BE163" s="313"/>
      <c r="BF163" s="313"/>
      <c r="BG163" s="313"/>
      <c r="BH163" s="313"/>
      <c r="BI163" s="324"/>
      <c r="BJ163" s="314"/>
      <c r="BK163" s="315"/>
      <c r="BL163" s="313"/>
      <c r="BM163" s="313"/>
      <c r="BN163" s="313"/>
      <c r="BO163" s="313"/>
      <c r="BP163" s="313"/>
      <c r="BQ163" s="313"/>
      <c r="BR163" s="313"/>
      <c r="BS163" s="313"/>
      <c r="BT163" s="310"/>
      <c r="BU163" s="315"/>
      <c r="BV163" s="313"/>
      <c r="BW163" s="313"/>
      <c r="BX163" s="313"/>
      <c r="BY163" s="313"/>
      <c r="BZ163" s="313"/>
      <c r="CA163" s="313"/>
      <c r="CB163" s="313"/>
      <c r="CC163" s="313"/>
      <c r="CD163" s="310"/>
      <c r="CE163" s="316"/>
      <c r="CF163" s="315"/>
      <c r="CG163" s="313"/>
      <c r="CH163" s="313"/>
      <c r="CI163" s="313"/>
      <c r="CJ163" s="310"/>
      <c r="CK163" s="317"/>
      <c r="CL163" s="319"/>
      <c r="CM163" s="315"/>
      <c r="CN163" s="313"/>
      <c r="CO163" s="313"/>
      <c r="CP163" s="313"/>
      <c r="CQ163" s="313"/>
      <c r="CR163" s="313"/>
      <c r="CS163" s="313"/>
      <c r="CT163" s="313"/>
      <c r="CU163" s="313"/>
      <c r="CV163" s="310"/>
      <c r="CW163" s="314"/>
      <c r="CX163" s="314"/>
      <c r="CY163" s="315"/>
      <c r="CZ163" s="313"/>
      <c r="DA163" s="313"/>
      <c r="DB163" s="313"/>
      <c r="DC163" s="313"/>
      <c r="DD163" s="313"/>
      <c r="DE163" s="313"/>
      <c r="DF163" s="313"/>
      <c r="DG163" s="313"/>
      <c r="DH163" s="310"/>
      <c r="DI163" s="321"/>
      <c r="DJ163" s="321"/>
      <c r="DK163" s="322"/>
      <c r="DL163" s="322"/>
      <c r="DM163" s="322"/>
      <c r="DN163" s="322"/>
      <c r="DO163" s="322"/>
      <c r="DP163" s="322"/>
      <c r="DQ163" s="323"/>
      <c r="DR163" s="315"/>
      <c r="DS163" s="313"/>
      <c r="DT163" s="313"/>
      <c r="DU163" s="313"/>
      <c r="DV163" s="310"/>
      <c r="DW163" s="311"/>
      <c r="DX163" s="315"/>
      <c r="DY163" s="313"/>
      <c r="DZ163" s="313"/>
      <c r="EA163" s="313"/>
      <c r="EB163" s="310"/>
      <c r="EC163" s="311"/>
      <c r="ED163" s="312"/>
    </row>
    <row r="164" spans="2:134" ht="12.6" customHeight="1" x14ac:dyDescent="0.2">
      <c r="B164" s="366"/>
      <c r="C164" s="363"/>
      <c r="D164" s="363"/>
      <c r="E164" s="363"/>
      <c r="F164" s="357"/>
      <c r="G164" s="362"/>
      <c r="H164" s="309"/>
      <c r="I164" s="309"/>
      <c r="J164" s="300"/>
      <c r="K164" s="357"/>
      <c r="L164" s="348"/>
      <c r="M164" s="354"/>
      <c r="N164" s="348"/>
      <c r="O164" s="348"/>
      <c r="P164" s="348"/>
      <c r="Q164" s="349"/>
      <c r="R164" s="350"/>
      <c r="S164" s="348"/>
      <c r="T164" s="351"/>
      <c r="U164" s="349"/>
      <c r="V164" s="350"/>
      <c r="W164" s="348"/>
      <c r="X164" s="283" t="s">
        <v>157</v>
      </c>
      <c r="Y164" s="284" t="s">
        <v>152</v>
      </c>
      <c r="Z164" s="285">
        <f>VLOOKUP($X164,vstupy!$B$18:$F$31,MATCH($Y164,vstupy!$B$17:$F$17,0),0)</f>
        <v>0</v>
      </c>
      <c r="AA164" s="286" t="s">
        <v>158</v>
      </c>
      <c r="AB164" s="285">
        <f>VLOOKUP($AA164,vstupy!$B$34:$C$36,2,FALSE)</f>
        <v>0</v>
      </c>
      <c r="AC164" s="285">
        <f t="shared" si="2496"/>
        <v>0</v>
      </c>
      <c r="AD164" s="340"/>
      <c r="AE164" s="327"/>
      <c r="AF164" s="315"/>
      <c r="AG164" s="330"/>
      <c r="AH164" s="330"/>
      <c r="AI164" s="330"/>
      <c r="AJ164" s="330"/>
      <c r="AK164" s="330"/>
      <c r="AL164" s="330"/>
      <c r="AM164" s="333"/>
      <c r="AN164" s="330"/>
      <c r="AO164" s="336"/>
      <c r="AP164" s="315"/>
      <c r="AQ164" s="313"/>
      <c r="AR164" s="313"/>
      <c r="AS164" s="313"/>
      <c r="AT164" s="313"/>
      <c r="AU164" s="313"/>
      <c r="AV164" s="313"/>
      <c r="AW164" s="313"/>
      <c r="AX164" s="313"/>
      <c r="AY164" s="313"/>
      <c r="AZ164" s="313"/>
      <c r="BA164" s="313"/>
      <c r="BB164" s="313"/>
      <c r="BC164" s="313"/>
      <c r="BD164" s="313"/>
      <c r="BE164" s="313"/>
      <c r="BF164" s="313"/>
      <c r="BG164" s="313"/>
      <c r="BH164" s="313"/>
      <c r="BI164" s="324"/>
      <c r="BJ164" s="314"/>
      <c r="BK164" s="315"/>
      <c r="BL164" s="313"/>
      <c r="BM164" s="313"/>
      <c r="BN164" s="313"/>
      <c r="BO164" s="313"/>
      <c r="BP164" s="313"/>
      <c r="BQ164" s="313"/>
      <c r="BR164" s="313"/>
      <c r="BS164" s="313"/>
      <c r="BT164" s="310"/>
      <c r="BU164" s="315"/>
      <c r="BV164" s="313"/>
      <c r="BW164" s="313"/>
      <c r="BX164" s="313"/>
      <c r="BY164" s="313"/>
      <c r="BZ164" s="313"/>
      <c r="CA164" s="313"/>
      <c r="CB164" s="313"/>
      <c r="CC164" s="313"/>
      <c r="CD164" s="310"/>
      <c r="CE164" s="316"/>
      <c r="CF164" s="315"/>
      <c r="CG164" s="313"/>
      <c r="CH164" s="313"/>
      <c r="CI164" s="313"/>
      <c r="CJ164" s="310"/>
      <c r="CK164" s="317"/>
      <c r="CL164" s="320"/>
      <c r="CM164" s="315"/>
      <c r="CN164" s="313"/>
      <c r="CO164" s="313"/>
      <c r="CP164" s="313"/>
      <c r="CQ164" s="313"/>
      <c r="CR164" s="313"/>
      <c r="CS164" s="313"/>
      <c r="CT164" s="313"/>
      <c r="CU164" s="313"/>
      <c r="CV164" s="310"/>
      <c r="CW164" s="314"/>
      <c r="CX164" s="314"/>
      <c r="CY164" s="315"/>
      <c r="CZ164" s="313"/>
      <c r="DA164" s="313"/>
      <c r="DB164" s="313"/>
      <c r="DC164" s="313"/>
      <c r="DD164" s="313"/>
      <c r="DE164" s="313"/>
      <c r="DF164" s="313"/>
      <c r="DG164" s="313"/>
      <c r="DH164" s="310"/>
      <c r="DI164" s="321"/>
      <c r="DJ164" s="321"/>
      <c r="DK164" s="322"/>
      <c r="DL164" s="322"/>
      <c r="DM164" s="322"/>
      <c r="DN164" s="322"/>
      <c r="DO164" s="322"/>
      <c r="DP164" s="322"/>
      <c r="DQ164" s="323"/>
      <c r="DR164" s="315"/>
      <c r="DS164" s="313"/>
      <c r="DT164" s="313"/>
      <c r="DU164" s="313"/>
      <c r="DV164" s="310"/>
      <c r="DW164" s="311"/>
      <c r="DX164" s="315"/>
      <c r="DY164" s="313"/>
      <c r="DZ164" s="313"/>
      <c r="EA164" s="313"/>
      <c r="EB164" s="310"/>
      <c r="EC164" s="311"/>
      <c r="ED164" s="312"/>
    </row>
    <row r="165" spans="2:134" ht="12.6" customHeight="1" x14ac:dyDescent="0.2">
      <c r="B165" s="365">
        <f t="shared" ref="B165" si="2995">B162+1</f>
        <v>53</v>
      </c>
      <c r="C165" s="364" t="s">
        <v>379</v>
      </c>
      <c r="D165" s="364" t="s">
        <v>331</v>
      </c>
      <c r="E165" s="364" t="s">
        <v>374</v>
      </c>
      <c r="F165" s="358" t="s">
        <v>208</v>
      </c>
      <c r="G165" s="361">
        <v>46388</v>
      </c>
      <c r="H165" s="301" t="str">
        <f t="shared" ref="H165" si="2996">IF($F165="3e)  Skoršia transpozícia  - zavedenie transpozície pred termínom ktorý určuje smernica EÚ. "," ","")</f>
        <v/>
      </c>
      <c r="I165" s="301" t="str">
        <f t="shared" ref="I165" si="2997">IF($F165="3e)  Skoršia transpozícia  - zavedenie transpozície pred termínom ktorý určuje smernica EÚ. ",$H165,"NA")</f>
        <v>NA</v>
      </c>
      <c r="J165" s="304">
        <f>IF(I165&gt;12,1,I165/12)</f>
        <v>1</v>
      </c>
      <c r="K165" s="358" t="s">
        <v>477</v>
      </c>
      <c r="L165" s="344">
        <v>0</v>
      </c>
      <c r="M165" s="367">
        <f>IF(L165="N",0,L165)</f>
        <v>0</v>
      </c>
      <c r="N165" s="344" t="s">
        <v>211</v>
      </c>
      <c r="O165" s="344"/>
      <c r="P165" s="344">
        <v>200</v>
      </c>
      <c r="Q165" s="345" t="s">
        <v>185</v>
      </c>
      <c r="R165" s="346">
        <f>VLOOKUP(Q165,vstupy!$B$3:$C$15,2,FALSE)</f>
        <v>0.25</v>
      </c>
      <c r="S165" s="344"/>
      <c r="T165" s="347"/>
      <c r="U165" s="345" t="s">
        <v>36</v>
      </c>
      <c r="V165" s="346">
        <f>VLOOKUP(U165,vstupy!$B$3:$C$15,2,FALSE)</f>
        <v>0</v>
      </c>
      <c r="W165" s="344"/>
      <c r="X165" s="174" t="s">
        <v>157</v>
      </c>
      <c r="Y165" s="188" t="s">
        <v>152</v>
      </c>
      <c r="Z165" s="185">
        <f>VLOOKUP($X165,vstupy!$B$18:$F$31,MATCH($Y165,vstupy!$B$17:$F$17,0),0)</f>
        <v>0</v>
      </c>
      <c r="AA165" s="121" t="s">
        <v>158</v>
      </c>
      <c r="AB165" s="185">
        <f>VLOOKUP($AA165,vstupy!$B$34:$C$36,2,FALSE)</f>
        <v>0</v>
      </c>
      <c r="AC165" s="185">
        <f t="shared" si="2496"/>
        <v>0</v>
      </c>
      <c r="AD165" s="341" t="s">
        <v>36</v>
      </c>
      <c r="AE165" s="325">
        <f>VLOOKUP(AD165,vstupy!$B$3:$C$15,2,FALSE)</f>
        <v>0</v>
      </c>
      <c r="AF165" s="328" t="str">
        <f>IFERROR(IF(M165=0,"N",O165/L165*J165),0)</f>
        <v>N</v>
      </c>
      <c r="AG165" s="330">
        <f>O165*J165</f>
        <v>0</v>
      </c>
      <c r="AH165" s="332">
        <f t="shared" ref="AH165" si="2998">P165*R165*J165</f>
        <v>50</v>
      </c>
      <c r="AI165" s="333">
        <f t="shared" ref="AI165" si="2999">IFERROR(AH165*M165,0)</f>
        <v>0</v>
      </c>
      <c r="AJ165" s="332" t="str">
        <f t="shared" ref="AJ165" si="3000">IFERROR(IF(M165=0,"N",S165/L165*J165),0)</f>
        <v>N</v>
      </c>
      <c r="AK165" s="330">
        <f t="shared" ref="AK165" si="3001">S165*J165</f>
        <v>0</v>
      </c>
      <c r="AL165" s="330">
        <f>T165*V165*J165</f>
        <v>0</v>
      </c>
      <c r="AM165" s="334">
        <f t="shared" ref="AM165" si="3002">IFERROR(AL165*M165,0)</f>
        <v>0</v>
      </c>
      <c r="AN165" s="333">
        <f t="shared" ref="AN165" si="3003">IF(W165&gt;0,IF(AE165&gt;0,($G$5/160)*(W165/60)*AE165*J165,0),IF(AE165&gt;0,($G$5/160)*((AC165+AC166+AC167)/60)*AE165*J165,0))</f>
        <v>0</v>
      </c>
      <c r="AO165" s="336">
        <f>IFERROR(AN165*M165,0)</f>
        <v>0</v>
      </c>
      <c r="AP165" s="315" t="str">
        <f t="shared" ref="AP165" si="3004">IF($N165="In (zvyšuje náklady)",AF165,0)</f>
        <v>N</v>
      </c>
      <c r="AQ165" s="313">
        <f t="shared" ref="AQ165" si="3005">IF($N165="In (zvyšuje náklady)",AG165,0)</f>
        <v>0</v>
      </c>
      <c r="AR165" s="313">
        <f t="shared" ref="AR165" si="3006">IF($N165="In (zvyšuje náklady)",AH165,0)</f>
        <v>50</v>
      </c>
      <c r="AS165" s="313">
        <f t="shared" ref="AS165" si="3007">IF($N165="In (zvyšuje náklady)",AI165,0)</f>
        <v>0</v>
      </c>
      <c r="AT165" s="313" t="str">
        <f t="shared" ref="AT165" si="3008">IF($N165="In (zvyšuje náklady)",AJ165,0)</f>
        <v>N</v>
      </c>
      <c r="AU165" s="313">
        <f t="shared" ref="AU165" si="3009">IF($N165="In (zvyšuje náklady)",AK165,0)</f>
        <v>0</v>
      </c>
      <c r="AV165" s="313">
        <f t="shared" ref="AV165" si="3010">IF($N165="In (zvyšuje náklady)",AL165,0)</f>
        <v>0</v>
      </c>
      <c r="AW165" s="313">
        <f t="shared" ref="AW165" si="3011">IF($N165="In (zvyšuje náklady)",AM165,0)</f>
        <v>0</v>
      </c>
      <c r="AX165" s="313">
        <f t="shared" ref="AX165" si="3012">IF($N165="In (zvyšuje náklady)",AN165,0)</f>
        <v>0</v>
      </c>
      <c r="AY165" s="313">
        <f t="shared" ref="AY165" si="3013">IF($N165="In (zvyšuje náklady)",AO165,0)</f>
        <v>0</v>
      </c>
      <c r="AZ165" s="313" t="str">
        <f t="shared" ref="AZ165" si="3014">IF($N165="Out (znižuje náklady)",AF165,"0")</f>
        <v>0</v>
      </c>
      <c r="BA165" s="313" t="str">
        <f t="shared" ref="BA165" si="3015">IF($N165="Out (znižuje náklady)",AG165,"0")</f>
        <v>0</v>
      </c>
      <c r="BB165" s="313" t="str">
        <f t="shared" ref="BB165" si="3016">IF($N165="Out (znižuje náklady)",AH165,"0")</f>
        <v>0</v>
      </c>
      <c r="BC165" s="313" t="str">
        <f t="shared" ref="BC165" si="3017">IF($N165="Out (znižuje náklady)",AI165,"0")</f>
        <v>0</v>
      </c>
      <c r="BD165" s="313" t="str">
        <f t="shared" ref="BD165" si="3018">IF($N165="Out (znižuje náklady)",AJ165,"0")</f>
        <v>0</v>
      </c>
      <c r="BE165" s="313" t="str">
        <f t="shared" ref="BE165" si="3019">IF($N165="Out (znižuje náklady)",AK165,"0")</f>
        <v>0</v>
      </c>
      <c r="BF165" s="313" t="str">
        <f t="shared" ref="BF165" si="3020">IF($N165="Out (znižuje náklady)",AL165,"0")</f>
        <v>0</v>
      </c>
      <c r="BG165" s="313" t="str">
        <f t="shared" ref="BG165" si="3021">IF($N165="Out (znižuje náklady)",AM165,"0")</f>
        <v>0</v>
      </c>
      <c r="BH165" s="313" t="str">
        <f t="shared" ref="BH165" si="3022">IF($N165="Out (znižuje náklady)",AN165,"0")</f>
        <v>0</v>
      </c>
      <c r="BI165" s="324" t="str">
        <f t="shared" ref="BI165" si="3023">IF($N165="Out (znižuje náklady)",AO165,"0")</f>
        <v>0</v>
      </c>
      <c r="BJ165" s="314">
        <f>IF(F165=vstupy!$B$47,0,1)</f>
        <v>1</v>
      </c>
      <c r="BK165" s="315" t="e">
        <f t="shared" ref="BK165" si="3024">$BJ165*AP165</f>
        <v>#VALUE!</v>
      </c>
      <c r="BL165" s="313">
        <f t="shared" ref="BL165" si="3025">$BJ165*AQ165</f>
        <v>0</v>
      </c>
      <c r="BM165" s="313">
        <f t="shared" ref="BM165" si="3026">$BJ165*AR165</f>
        <v>50</v>
      </c>
      <c r="BN165" s="313">
        <f t="shared" ref="BN165" si="3027">$BJ165*AS165</f>
        <v>0</v>
      </c>
      <c r="BO165" s="313" t="e">
        <f t="shared" ref="BO165" si="3028">$BJ165*AT165</f>
        <v>#VALUE!</v>
      </c>
      <c r="BP165" s="313">
        <f t="shared" ref="BP165" si="3029">$BJ165*AU165</f>
        <v>0</v>
      </c>
      <c r="BQ165" s="313">
        <f t="shared" ref="BQ165" si="3030">$BJ165*AV165</f>
        <v>0</v>
      </c>
      <c r="BR165" s="313">
        <f t="shared" ref="BR165" si="3031">$BJ165*AW165</f>
        <v>0</v>
      </c>
      <c r="BS165" s="313">
        <f t="shared" ref="BS165" si="3032">$BJ165*AX165</f>
        <v>0</v>
      </c>
      <c r="BT165" s="310">
        <f t="shared" ref="BT165" si="3033">$BJ165*AY165</f>
        <v>0</v>
      </c>
      <c r="BU165" s="315">
        <f t="shared" ref="BU165" si="3034">$BJ165*AZ165</f>
        <v>0</v>
      </c>
      <c r="BV165" s="313">
        <f t="shared" ref="BV165" si="3035">$BJ165*BA165</f>
        <v>0</v>
      </c>
      <c r="BW165" s="313">
        <f t="shared" ref="BW165" si="3036">$BJ165*BB165</f>
        <v>0</v>
      </c>
      <c r="BX165" s="313">
        <f t="shared" ref="BX165" si="3037">$BJ165*BC165</f>
        <v>0</v>
      </c>
      <c r="BY165" s="313">
        <f t="shared" ref="BY165" si="3038">$BJ165*BD165</f>
        <v>0</v>
      </c>
      <c r="BZ165" s="313">
        <f t="shared" ref="BZ165" si="3039">$BJ165*BE165</f>
        <v>0</v>
      </c>
      <c r="CA165" s="313">
        <f t="shared" ref="CA165" si="3040">$BJ165*BF165</f>
        <v>0</v>
      </c>
      <c r="CB165" s="313">
        <f t="shared" ref="CB165" si="3041">$BJ165*BG165</f>
        <v>0</v>
      </c>
      <c r="CC165" s="313">
        <f t="shared" ref="CC165" si="3042">$BJ165*BH165</f>
        <v>0</v>
      </c>
      <c r="CD165" s="310">
        <f t="shared" ref="CD165" si="3043">$BJ165*BI165</f>
        <v>0</v>
      </c>
      <c r="CE165" s="316">
        <f>IF(N165="Nemení sa",1,0)</f>
        <v>0</v>
      </c>
      <c r="CF165" s="315">
        <f>AG165*$CE165</f>
        <v>0</v>
      </c>
      <c r="CG165" s="313">
        <f>AI165*$CE165</f>
        <v>0</v>
      </c>
      <c r="CH165" s="313">
        <f>AK165*$CE165</f>
        <v>0</v>
      </c>
      <c r="CI165" s="313">
        <f>AM165*$CE165</f>
        <v>0</v>
      </c>
      <c r="CJ165" s="310">
        <f>AO165*$CE165</f>
        <v>0</v>
      </c>
      <c r="CK165" s="317">
        <f t="shared" ref="CK165" si="3044">SUM(CF165:CJ167)</f>
        <v>0</v>
      </c>
      <c r="CL165" s="318">
        <f>IF(F165=vstupy!B$42,"1",0)</f>
        <v>0</v>
      </c>
      <c r="CM165" s="315">
        <f t="shared" ref="CM165" si="3045">IF($CL165="1",AP165,0)</f>
        <v>0</v>
      </c>
      <c r="CN165" s="313">
        <f t="shared" ref="CN165" si="3046">IF($CL165="1",AQ165,0)</f>
        <v>0</v>
      </c>
      <c r="CO165" s="313">
        <f t="shared" ref="CO165" si="3047">IF($CL165="1",AR165,0)</f>
        <v>0</v>
      </c>
      <c r="CP165" s="313">
        <f t="shared" ref="CP165" si="3048">IF($CL165="1",AS165,0)</f>
        <v>0</v>
      </c>
      <c r="CQ165" s="313">
        <f t="shared" ref="CQ165" si="3049">IF($CL165="1",AT165,0)</f>
        <v>0</v>
      </c>
      <c r="CR165" s="313">
        <f t="shared" ref="CR165" si="3050">IF($CL165="1",AU165,0)</f>
        <v>0</v>
      </c>
      <c r="CS165" s="313">
        <f t="shared" ref="CS165" si="3051">IF($CL165="1",AV165,0)</f>
        <v>0</v>
      </c>
      <c r="CT165" s="313">
        <f t="shared" ref="CT165" si="3052">IF($CL165="1",AW165,0)</f>
        <v>0</v>
      </c>
      <c r="CU165" s="313">
        <f t="shared" ref="CU165" si="3053">IF($CL165="1",AX165,0)</f>
        <v>0</v>
      </c>
      <c r="CV165" s="310">
        <f t="shared" ref="CV165" si="3054">IF($CL165="1",AY165,0)</f>
        <v>0</v>
      </c>
      <c r="CW165" s="314">
        <f>CP165+CT165+CV165</f>
        <v>0</v>
      </c>
      <c r="CX165" s="314">
        <f t="shared" ref="CX165" si="3055">CN165+CR165</f>
        <v>0</v>
      </c>
      <c r="CY165" s="315">
        <f t="shared" ref="CY165" si="3056">IF($CL165="1",AZ165,0)</f>
        <v>0</v>
      </c>
      <c r="CZ165" s="313">
        <f t="shared" ref="CZ165" si="3057">IF($CL165="1",BA165,0)</f>
        <v>0</v>
      </c>
      <c r="DA165" s="313">
        <f t="shared" ref="DA165" si="3058">IF($CL165="1",BB165,0)</f>
        <v>0</v>
      </c>
      <c r="DB165" s="313">
        <f t="shared" ref="DB165" si="3059">IF($CL165="1",BC165,0)</f>
        <v>0</v>
      </c>
      <c r="DC165" s="313">
        <f t="shared" ref="DC165" si="3060">IF($CL165="1",BD165,0)</f>
        <v>0</v>
      </c>
      <c r="DD165" s="313">
        <f t="shared" ref="DD165" si="3061">IF($CL165="1",BE165,0)</f>
        <v>0</v>
      </c>
      <c r="DE165" s="313">
        <f t="shared" ref="DE165" si="3062">IF($CL165="1",BF165,0)</f>
        <v>0</v>
      </c>
      <c r="DF165" s="313">
        <f t="shared" ref="DF165" si="3063">IF($CL165="1",BG165,0)</f>
        <v>0</v>
      </c>
      <c r="DG165" s="313">
        <f t="shared" ref="DG165" si="3064">IF($CL165="1",BH165,0)</f>
        <v>0</v>
      </c>
      <c r="DH165" s="310">
        <f t="shared" ref="DH165" si="3065">IF($CL165="1",BI165,0)</f>
        <v>0</v>
      </c>
      <c r="DI165" s="321">
        <f>DB165+DF165+DH165</f>
        <v>0</v>
      </c>
      <c r="DJ165" s="321">
        <f t="shared" ref="DJ165" si="3066">CZ165+DD165</f>
        <v>0</v>
      </c>
      <c r="DK165" s="322">
        <f>IF(CE165=0,1,0)</f>
        <v>1</v>
      </c>
      <c r="DL165" s="322">
        <f>IFERROR(IF($AF165="N",AH165+AJ165+AL165+AN165,AF165+AH165+AJ165+AL165+AN165),0)*$DK165</f>
        <v>0</v>
      </c>
      <c r="DM165" s="322">
        <f>(AG165+AI165+AK165+AM165+AO165)*$DK165</f>
        <v>0</v>
      </c>
      <c r="DN165" s="322">
        <f>AS165+AW165+AY165-CW165</f>
        <v>0</v>
      </c>
      <c r="DO165" s="322">
        <f>BC165+BG165+BI165-DI165</f>
        <v>0</v>
      </c>
      <c r="DP165" s="322">
        <f>DN165+DO165</f>
        <v>0</v>
      </c>
      <c r="DQ165" s="323" t="str">
        <f>IF(OR(F165=vstupy!B$40,F165=vstupy!B$41,F165=vstupy!B$42,),"0","1")</f>
        <v>0</v>
      </c>
      <c r="DR165" s="315">
        <f>IF($DQ165="1",AQ165,"0")+CF165</f>
        <v>0</v>
      </c>
      <c r="DS165" s="313">
        <f>IF($DQ165="1",AS165,"0")+CG165</f>
        <v>0</v>
      </c>
      <c r="DT165" s="313">
        <f>IF($DQ165="1",AU165,"0")+CH165</f>
        <v>0</v>
      </c>
      <c r="DU165" s="313">
        <f>IF($DQ165="1",AW165,"0")+CI165</f>
        <v>0</v>
      </c>
      <c r="DV165" s="310">
        <f>IF($DQ165="1",AY165,"0")+CJ165</f>
        <v>0</v>
      </c>
      <c r="DW165" s="311">
        <f t="shared" ref="DW165" si="3067">SUM(DR165:DV167)</f>
        <v>0</v>
      </c>
      <c r="DX165" s="315" t="str">
        <f t="shared" ref="DX165" si="3068">IF($DQ165="1",BA165,"0")</f>
        <v>0</v>
      </c>
      <c r="DY165" s="313" t="str">
        <f t="shared" ref="DY165" si="3069">IF($DQ165="1",BC165,"0")</f>
        <v>0</v>
      </c>
      <c r="DZ165" s="313" t="str">
        <f t="shared" ref="DZ165" si="3070">IF($DQ165="1",BE165,"0")</f>
        <v>0</v>
      </c>
      <c r="EA165" s="313" t="str">
        <f>IF($DQ165="1",BG165,"0")</f>
        <v>0</v>
      </c>
      <c r="EB165" s="310" t="str">
        <f>IF($DQ165="1",BI165,"0")</f>
        <v>0</v>
      </c>
      <c r="EC165" s="311">
        <f t="shared" ref="EC165" si="3071">SUM(DX165:EB167)</f>
        <v>0</v>
      </c>
      <c r="ED165" s="312">
        <f>EC165+DW165</f>
        <v>0</v>
      </c>
    </row>
    <row r="166" spans="2:134" ht="12.6" customHeight="1" x14ac:dyDescent="0.2">
      <c r="B166" s="365"/>
      <c r="C166" s="364"/>
      <c r="D166" s="364"/>
      <c r="E166" s="364"/>
      <c r="F166" s="359"/>
      <c r="G166" s="361"/>
      <c r="H166" s="302"/>
      <c r="I166" s="302"/>
      <c r="J166" s="305"/>
      <c r="K166" s="359"/>
      <c r="L166" s="344"/>
      <c r="M166" s="367"/>
      <c r="N166" s="344"/>
      <c r="O166" s="344"/>
      <c r="P166" s="344"/>
      <c r="Q166" s="345"/>
      <c r="R166" s="346"/>
      <c r="S166" s="344"/>
      <c r="T166" s="347"/>
      <c r="U166" s="345"/>
      <c r="V166" s="346"/>
      <c r="W166" s="344"/>
      <c r="X166" s="174" t="s">
        <v>157</v>
      </c>
      <c r="Y166" s="188" t="s">
        <v>152</v>
      </c>
      <c r="Z166" s="185">
        <f>VLOOKUP($X166,vstupy!$B$18:$F$31,MATCH($Y166,vstupy!$B$17:$F$17,0),0)</f>
        <v>0</v>
      </c>
      <c r="AA166" s="121" t="s">
        <v>158</v>
      </c>
      <c r="AB166" s="185">
        <f>VLOOKUP($AA166,vstupy!$B$34:$C$36,2,FALSE)</f>
        <v>0</v>
      </c>
      <c r="AC166" s="185">
        <f t="shared" si="2496"/>
        <v>0</v>
      </c>
      <c r="AD166" s="342"/>
      <c r="AE166" s="326"/>
      <c r="AF166" s="315"/>
      <c r="AG166" s="330"/>
      <c r="AH166" s="330"/>
      <c r="AI166" s="330"/>
      <c r="AJ166" s="330"/>
      <c r="AK166" s="330"/>
      <c r="AL166" s="330"/>
      <c r="AM166" s="335"/>
      <c r="AN166" s="330"/>
      <c r="AO166" s="336"/>
      <c r="AP166" s="315"/>
      <c r="AQ166" s="313"/>
      <c r="AR166" s="313"/>
      <c r="AS166" s="313"/>
      <c r="AT166" s="313"/>
      <c r="AU166" s="313"/>
      <c r="AV166" s="313"/>
      <c r="AW166" s="313"/>
      <c r="AX166" s="313"/>
      <c r="AY166" s="313"/>
      <c r="AZ166" s="313"/>
      <c r="BA166" s="313"/>
      <c r="BB166" s="313"/>
      <c r="BC166" s="313"/>
      <c r="BD166" s="313"/>
      <c r="BE166" s="313"/>
      <c r="BF166" s="313"/>
      <c r="BG166" s="313"/>
      <c r="BH166" s="313"/>
      <c r="BI166" s="324"/>
      <c r="BJ166" s="314"/>
      <c r="BK166" s="315"/>
      <c r="BL166" s="313"/>
      <c r="BM166" s="313"/>
      <c r="BN166" s="313"/>
      <c r="BO166" s="313"/>
      <c r="BP166" s="313"/>
      <c r="BQ166" s="313"/>
      <c r="BR166" s="313"/>
      <c r="BS166" s="313"/>
      <c r="BT166" s="310"/>
      <c r="BU166" s="315"/>
      <c r="BV166" s="313"/>
      <c r="BW166" s="313"/>
      <c r="BX166" s="313"/>
      <c r="BY166" s="313"/>
      <c r="BZ166" s="313"/>
      <c r="CA166" s="313"/>
      <c r="CB166" s="313"/>
      <c r="CC166" s="313"/>
      <c r="CD166" s="310"/>
      <c r="CE166" s="316"/>
      <c r="CF166" s="315"/>
      <c r="CG166" s="313"/>
      <c r="CH166" s="313"/>
      <c r="CI166" s="313"/>
      <c r="CJ166" s="310"/>
      <c r="CK166" s="317"/>
      <c r="CL166" s="319"/>
      <c r="CM166" s="315"/>
      <c r="CN166" s="313"/>
      <c r="CO166" s="313"/>
      <c r="CP166" s="313"/>
      <c r="CQ166" s="313"/>
      <c r="CR166" s="313"/>
      <c r="CS166" s="313"/>
      <c r="CT166" s="313"/>
      <c r="CU166" s="313"/>
      <c r="CV166" s="310"/>
      <c r="CW166" s="314"/>
      <c r="CX166" s="314"/>
      <c r="CY166" s="315"/>
      <c r="CZ166" s="313"/>
      <c r="DA166" s="313"/>
      <c r="DB166" s="313"/>
      <c r="DC166" s="313"/>
      <c r="DD166" s="313"/>
      <c r="DE166" s="313"/>
      <c r="DF166" s="313"/>
      <c r="DG166" s="313"/>
      <c r="DH166" s="310"/>
      <c r="DI166" s="321"/>
      <c r="DJ166" s="321"/>
      <c r="DK166" s="322"/>
      <c r="DL166" s="322"/>
      <c r="DM166" s="322"/>
      <c r="DN166" s="322"/>
      <c r="DO166" s="322"/>
      <c r="DP166" s="322"/>
      <c r="DQ166" s="323"/>
      <c r="DR166" s="315"/>
      <c r="DS166" s="313"/>
      <c r="DT166" s="313"/>
      <c r="DU166" s="313"/>
      <c r="DV166" s="310"/>
      <c r="DW166" s="311"/>
      <c r="DX166" s="315"/>
      <c r="DY166" s="313"/>
      <c r="DZ166" s="313"/>
      <c r="EA166" s="313"/>
      <c r="EB166" s="310"/>
      <c r="EC166" s="311"/>
      <c r="ED166" s="312"/>
    </row>
    <row r="167" spans="2:134" ht="12.6" customHeight="1" x14ac:dyDescent="0.2">
      <c r="B167" s="365"/>
      <c r="C167" s="364"/>
      <c r="D167" s="364"/>
      <c r="E167" s="364"/>
      <c r="F167" s="360"/>
      <c r="G167" s="361"/>
      <c r="H167" s="303"/>
      <c r="I167" s="303"/>
      <c r="J167" s="306"/>
      <c r="K167" s="360"/>
      <c r="L167" s="344"/>
      <c r="M167" s="367"/>
      <c r="N167" s="344"/>
      <c r="O167" s="344"/>
      <c r="P167" s="344"/>
      <c r="Q167" s="345"/>
      <c r="R167" s="346"/>
      <c r="S167" s="344"/>
      <c r="T167" s="347"/>
      <c r="U167" s="345"/>
      <c r="V167" s="346"/>
      <c r="W167" s="344"/>
      <c r="X167" s="174" t="s">
        <v>157</v>
      </c>
      <c r="Y167" s="188" t="s">
        <v>152</v>
      </c>
      <c r="Z167" s="185">
        <f>VLOOKUP($X167,vstupy!$B$18:$F$31,MATCH($Y167,vstupy!$B$17:$F$17,0),0)</f>
        <v>0</v>
      </c>
      <c r="AA167" s="121" t="s">
        <v>158</v>
      </c>
      <c r="AB167" s="185">
        <f>VLOOKUP($AA167,vstupy!$B$34:$C$36,2,FALSE)</f>
        <v>0</v>
      </c>
      <c r="AC167" s="185">
        <f t="shared" si="2496"/>
        <v>0</v>
      </c>
      <c r="AD167" s="343"/>
      <c r="AE167" s="327"/>
      <c r="AF167" s="315"/>
      <c r="AG167" s="330"/>
      <c r="AH167" s="330"/>
      <c r="AI167" s="330"/>
      <c r="AJ167" s="330"/>
      <c r="AK167" s="330"/>
      <c r="AL167" s="330"/>
      <c r="AM167" s="333"/>
      <c r="AN167" s="330"/>
      <c r="AO167" s="336"/>
      <c r="AP167" s="315"/>
      <c r="AQ167" s="313"/>
      <c r="AR167" s="313"/>
      <c r="AS167" s="313"/>
      <c r="AT167" s="313"/>
      <c r="AU167" s="313"/>
      <c r="AV167" s="313"/>
      <c r="AW167" s="313"/>
      <c r="AX167" s="313"/>
      <c r="AY167" s="313"/>
      <c r="AZ167" s="313"/>
      <c r="BA167" s="313"/>
      <c r="BB167" s="313"/>
      <c r="BC167" s="313"/>
      <c r="BD167" s="313"/>
      <c r="BE167" s="313"/>
      <c r="BF167" s="313"/>
      <c r="BG167" s="313"/>
      <c r="BH167" s="313"/>
      <c r="BI167" s="324"/>
      <c r="BJ167" s="314"/>
      <c r="BK167" s="315"/>
      <c r="BL167" s="313"/>
      <c r="BM167" s="313"/>
      <c r="BN167" s="313"/>
      <c r="BO167" s="313"/>
      <c r="BP167" s="313"/>
      <c r="BQ167" s="313"/>
      <c r="BR167" s="313"/>
      <c r="BS167" s="313"/>
      <c r="BT167" s="310"/>
      <c r="BU167" s="315"/>
      <c r="BV167" s="313"/>
      <c r="BW167" s="313"/>
      <c r="BX167" s="313"/>
      <c r="BY167" s="313"/>
      <c r="BZ167" s="313"/>
      <c r="CA167" s="313"/>
      <c r="CB167" s="313"/>
      <c r="CC167" s="313"/>
      <c r="CD167" s="310"/>
      <c r="CE167" s="316"/>
      <c r="CF167" s="315"/>
      <c r="CG167" s="313"/>
      <c r="CH167" s="313"/>
      <c r="CI167" s="313"/>
      <c r="CJ167" s="310"/>
      <c r="CK167" s="317"/>
      <c r="CL167" s="320"/>
      <c r="CM167" s="315"/>
      <c r="CN167" s="313"/>
      <c r="CO167" s="313"/>
      <c r="CP167" s="313"/>
      <c r="CQ167" s="313"/>
      <c r="CR167" s="313"/>
      <c r="CS167" s="313"/>
      <c r="CT167" s="313"/>
      <c r="CU167" s="313"/>
      <c r="CV167" s="310"/>
      <c r="CW167" s="314"/>
      <c r="CX167" s="314"/>
      <c r="CY167" s="315"/>
      <c r="CZ167" s="313"/>
      <c r="DA167" s="313"/>
      <c r="DB167" s="313"/>
      <c r="DC167" s="313"/>
      <c r="DD167" s="313"/>
      <c r="DE167" s="313"/>
      <c r="DF167" s="313"/>
      <c r="DG167" s="313"/>
      <c r="DH167" s="310"/>
      <c r="DI167" s="321"/>
      <c r="DJ167" s="321"/>
      <c r="DK167" s="322"/>
      <c r="DL167" s="322"/>
      <c r="DM167" s="322"/>
      <c r="DN167" s="322"/>
      <c r="DO167" s="322"/>
      <c r="DP167" s="322"/>
      <c r="DQ167" s="323"/>
      <c r="DR167" s="315"/>
      <c r="DS167" s="313"/>
      <c r="DT167" s="313"/>
      <c r="DU167" s="313"/>
      <c r="DV167" s="310"/>
      <c r="DW167" s="311"/>
      <c r="DX167" s="315"/>
      <c r="DY167" s="313"/>
      <c r="DZ167" s="313"/>
      <c r="EA167" s="313"/>
      <c r="EB167" s="310"/>
      <c r="EC167" s="311"/>
      <c r="ED167" s="312"/>
    </row>
    <row r="168" spans="2:134" ht="12.6" customHeight="1" x14ac:dyDescent="0.2">
      <c r="B168" s="366">
        <f t="shared" ref="B168" si="3072">B165+1</f>
        <v>54</v>
      </c>
      <c r="C168" s="363" t="s">
        <v>380</v>
      </c>
      <c r="D168" s="363" t="s">
        <v>331</v>
      </c>
      <c r="E168" s="363" t="s">
        <v>374</v>
      </c>
      <c r="F168" s="355" t="s">
        <v>208</v>
      </c>
      <c r="G168" s="362">
        <v>46388</v>
      </c>
      <c r="H168" s="307" t="str">
        <f t="shared" ref="H168" si="3073">IF($F168="3e)  Skoršia transpozícia  - zavedenie transpozície pred termínom ktorý určuje smernica EÚ. "," ","")</f>
        <v/>
      </c>
      <c r="I168" s="307" t="str">
        <f t="shared" ref="I168" si="3074">IF($F168="3e)  Skoršia transpozícia  - zavedenie transpozície pred termínom ktorý určuje smernica EÚ. ",$H168,"NA")</f>
        <v>NA</v>
      </c>
      <c r="J168" s="298">
        <f>IF(I168&gt;12,1,I168/12)</f>
        <v>1</v>
      </c>
      <c r="K168" s="355" t="s">
        <v>477</v>
      </c>
      <c r="L168" s="348">
        <v>0</v>
      </c>
      <c r="M168" s="354">
        <f>IF(L168="N",0,L168)</f>
        <v>0</v>
      </c>
      <c r="N168" s="348" t="s">
        <v>211</v>
      </c>
      <c r="O168" s="348"/>
      <c r="P168" s="348">
        <v>700</v>
      </c>
      <c r="Q168" s="349" t="s">
        <v>185</v>
      </c>
      <c r="R168" s="350">
        <f>VLOOKUP(Q168,vstupy!$B$3:$C$15,2,FALSE)</f>
        <v>0.25</v>
      </c>
      <c r="S168" s="348"/>
      <c r="T168" s="351"/>
      <c r="U168" s="349" t="s">
        <v>36</v>
      </c>
      <c r="V168" s="350">
        <f>VLOOKUP(U168,vstupy!$B$3:$C$15,2,FALSE)</f>
        <v>0</v>
      </c>
      <c r="W168" s="348"/>
      <c r="X168" s="283" t="s">
        <v>157</v>
      </c>
      <c r="Y168" s="284" t="s">
        <v>152</v>
      </c>
      <c r="Z168" s="285">
        <f>VLOOKUP($X168,vstupy!$B$18:$F$31,MATCH($Y168,vstupy!$B$17:$F$17,0),0)</f>
        <v>0</v>
      </c>
      <c r="AA168" s="286" t="s">
        <v>158</v>
      </c>
      <c r="AB168" s="285">
        <f>VLOOKUP($AA168,vstupy!$B$34:$C$36,2,FALSE)</f>
        <v>0</v>
      </c>
      <c r="AC168" s="285">
        <f t="shared" si="2496"/>
        <v>0</v>
      </c>
      <c r="AD168" s="338" t="s">
        <v>36</v>
      </c>
      <c r="AE168" s="325">
        <f>VLOOKUP(AD168,vstupy!$B$3:$C$15,2,FALSE)</f>
        <v>0</v>
      </c>
      <c r="AF168" s="328" t="str">
        <f>IFERROR(IF(M168=0,"N",O168/L168*J168),0)</f>
        <v>N</v>
      </c>
      <c r="AG168" s="330">
        <f>O168*J168</f>
        <v>0</v>
      </c>
      <c r="AH168" s="332">
        <f t="shared" ref="AH168" si="3075">P168*R168*J168</f>
        <v>175</v>
      </c>
      <c r="AI168" s="333">
        <f t="shared" ref="AI168" si="3076">IFERROR(AH168*M168,0)</f>
        <v>0</v>
      </c>
      <c r="AJ168" s="332" t="str">
        <f t="shared" ref="AJ168" si="3077">IFERROR(IF(M168=0,"N",S168/L168*J168),0)</f>
        <v>N</v>
      </c>
      <c r="AK168" s="330">
        <f t="shared" ref="AK168" si="3078">S168*J168</f>
        <v>0</v>
      </c>
      <c r="AL168" s="330">
        <f>T168*V168*J168</f>
        <v>0</v>
      </c>
      <c r="AM168" s="334">
        <f t="shared" ref="AM168" si="3079">IFERROR(AL168*M168,0)</f>
        <v>0</v>
      </c>
      <c r="AN168" s="333">
        <f t="shared" ref="AN168" si="3080">IF(W168&gt;0,IF(AE168&gt;0,($G$5/160)*(W168/60)*AE168*J168,0),IF(AE168&gt;0,($G$5/160)*((AC168+AC169+AC170)/60)*AE168*J168,0))</f>
        <v>0</v>
      </c>
      <c r="AO168" s="336">
        <f>IFERROR(AN168*M168,0)</f>
        <v>0</v>
      </c>
      <c r="AP168" s="315" t="str">
        <f t="shared" ref="AP168" si="3081">IF($N168="In (zvyšuje náklady)",AF168,0)</f>
        <v>N</v>
      </c>
      <c r="AQ168" s="313">
        <f t="shared" ref="AQ168" si="3082">IF($N168="In (zvyšuje náklady)",AG168,0)</f>
        <v>0</v>
      </c>
      <c r="AR168" s="313">
        <f t="shared" ref="AR168" si="3083">IF($N168="In (zvyšuje náklady)",AH168,0)</f>
        <v>175</v>
      </c>
      <c r="AS168" s="313">
        <f t="shared" ref="AS168" si="3084">IF($N168="In (zvyšuje náklady)",AI168,0)</f>
        <v>0</v>
      </c>
      <c r="AT168" s="313" t="str">
        <f t="shared" ref="AT168" si="3085">IF($N168="In (zvyšuje náklady)",AJ168,0)</f>
        <v>N</v>
      </c>
      <c r="AU168" s="313">
        <f t="shared" ref="AU168" si="3086">IF($N168="In (zvyšuje náklady)",AK168,0)</f>
        <v>0</v>
      </c>
      <c r="AV168" s="313">
        <f t="shared" ref="AV168" si="3087">IF($N168="In (zvyšuje náklady)",AL168,0)</f>
        <v>0</v>
      </c>
      <c r="AW168" s="313">
        <f t="shared" ref="AW168" si="3088">IF($N168="In (zvyšuje náklady)",AM168,0)</f>
        <v>0</v>
      </c>
      <c r="AX168" s="313">
        <f t="shared" ref="AX168" si="3089">IF($N168="In (zvyšuje náklady)",AN168,0)</f>
        <v>0</v>
      </c>
      <c r="AY168" s="313">
        <f t="shared" ref="AY168" si="3090">IF($N168="In (zvyšuje náklady)",AO168,0)</f>
        <v>0</v>
      </c>
      <c r="AZ168" s="313" t="str">
        <f t="shared" ref="AZ168" si="3091">IF($N168="Out (znižuje náklady)",AF168,"0")</f>
        <v>0</v>
      </c>
      <c r="BA168" s="313" t="str">
        <f t="shared" ref="BA168" si="3092">IF($N168="Out (znižuje náklady)",AG168,"0")</f>
        <v>0</v>
      </c>
      <c r="BB168" s="313" t="str">
        <f t="shared" ref="BB168" si="3093">IF($N168="Out (znižuje náklady)",AH168,"0")</f>
        <v>0</v>
      </c>
      <c r="BC168" s="313" t="str">
        <f t="shared" ref="BC168" si="3094">IF($N168="Out (znižuje náklady)",AI168,"0")</f>
        <v>0</v>
      </c>
      <c r="BD168" s="313" t="str">
        <f t="shared" ref="BD168" si="3095">IF($N168="Out (znižuje náklady)",AJ168,"0")</f>
        <v>0</v>
      </c>
      <c r="BE168" s="313" t="str">
        <f t="shared" ref="BE168" si="3096">IF($N168="Out (znižuje náklady)",AK168,"0")</f>
        <v>0</v>
      </c>
      <c r="BF168" s="313" t="str">
        <f t="shared" ref="BF168" si="3097">IF($N168="Out (znižuje náklady)",AL168,"0")</f>
        <v>0</v>
      </c>
      <c r="BG168" s="313" t="str">
        <f t="shared" ref="BG168" si="3098">IF($N168="Out (znižuje náklady)",AM168,"0")</f>
        <v>0</v>
      </c>
      <c r="BH168" s="313" t="str">
        <f t="shared" ref="BH168" si="3099">IF($N168="Out (znižuje náklady)",AN168,"0")</f>
        <v>0</v>
      </c>
      <c r="BI168" s="324" t="str">
        <f t="shared" ref="BI168" si="3100">IF($N168="Out (znižuje náklady)",AO168,"0")</f>
        <v>0</v>
      </c>
      <c r="BJ168" s="314">
        <f>IF(F168=vstupy!$B$47,0,1)</f>
        <v>1</v>
      </c>
      <c r="BK168" s="315" t="e">
        <f t="shared" ref="BK168" si="3101">$BJ168*AP168</f>
        <v>#VALUE!</v>
      </c>
      <c r="BL168" s="313">
        <f t="shared" ref="BL168" si="3102">$BJ168*AQ168</f>
        <v>0</v>
      </c>
      <c r="BM168" s="313">
        <f t="shared" ref="BM168" si="3103">$BJ168*AR168</f>
        <v>175</v>
      </c>
      <c r="BN168" s="313">
        <f t="shared" ref="BN168" si="3104">$BJ168*AS168</f>
        <v>0</v>
      </c>
      <c r="BO168" s="313" t="e">
        <f t="shared" ref="BO168" si="3105">$BJ168*AT168</f>
        <v>#VALUE!</v>
      </c>
      <c r="BP168" s="313">
        <f t="shared" ref="BP168" si="3106">$BJ168*AU168</f>
        <v>0</v>
      </c>
      <c r="BQ168" s="313">
        <f t="shared" ref="BQ168" si="3107">$BJ168*AV168</f>
        <v>0</v>
      </c>
      <c r="BR168" s="313">
        <f t="shared" ref="BR168" si="3108">$BJ168*AW168</f>
        <v>0</v>
      </c>
      <c r="BS168" s="313">
        <f t="shared" ref="BS168" si="3109">$BJ168*AX168</f>
        <v>0</v>
      </c>
      <c r="BT168" s="310">
        <f t="shared" ref="BT168" si="3110">$BJ168*AY168</f>
        <v>0</v>
      </c>
      <c r="BU168" s="315">
        <f t="shared" ref="BU168" si="3111">$BJ168*AZ168</f>
        <v>0</v>
      </c>
      <c r="BV168" s="313">
        <f t="shared" ref="BV168" si="3112">$BJ168*BA168</f>
        <v>0</v>
      </c>
      <c r="BW168" s="313">
        <f t="shared" ref="BW168" si="3113">$BJ168*BB168</f>
        <v>0</v>
      </c>
      <c r="BX168" s="313">
        <f t="shared" ref="BX168" si="3114">$BJ168*BC168</f>
        <v>0</v>
      </c>
      <c r="BY168" s="313">
        <f t="shared" ref="BY168" si="3115">$BJ168*BD168</f>
        <v>0</v>
      </c>
      <c r="BZ168" s="313">
        <f t="shared" ref="BZ168" si="3116">$BJ168*BE168</f>
        <v>0</v>
      </c>
      <c r="CA168" s="313">
        <f t="shared" ref="CA168" si="3117">$BJ168*BF168</f>
        <v>0</v>
      </c>
      <c r="CB168" s="313">
        <f t="shared" ref="CB168" si="3118">$BJ168*BG168</f>
        <v>0</v>
      </c>
      <c r="CC168" s="313">
        <f t="shared" ref="CC168" si="3119">$BJ168*BH168</f>
        <v>0</v>
      </c>
      <c r="CD168" s="310">
        <f t="shared" ref="CD168" si="3120">$BJ168*BI168</f>
        <v>0</v>
      </c>
      <c r="CE168" s="316">
        <f>IF(N168="Nemení sa",1,0)</f>
        <v>0</v>
      </c>
      <c r="CF168" s="315">
        <f>AG168*$CE168</f>
        <v>0</v>
      </c>
      <c r="CG168" s="313">
        <f>AI168*$CE168</f>
        <v>0</v>
      </c>
      <c r="CH168" s="313">
        <f>AK168*$CE168</f>
        <v>0</v>
      </c>
      <c r="CI168" s="313">
        <f>AM168*$CE168</f>
        <v>0</v>
      </c>
      <c r="CJ168" s="310">
        <f>AO168*$CE168</f>
        <v>0</v>
      </c>
      <c r="CK168" s="317">
        <f t="shared" ref="CK168" si="3121">SUM(CF168:CJ170)</f>
        <v>0</v>
      </c>
      <c r="CL168" s="318">
        <f>IF(F168=vstupy!B$42,"1",0)</f>
        <v>0</v>
      </c>
      <c r="CM168" s="315">
        <f t="shared" ref="CM168" si="3122">IF($CL168="1",AP168,0)</f>
        <v>0</v>
      </c>
      <c r="CN168" s="313">
        <f t="shared" ref="CN168" si="3123">IF($CL168="1",AQ168,0)</f>
        <v>0</v>
      </c>
      <c r="CO168" s="313">
        <f t="shared" ref="CO168" si="3124">IF($CL168="1",AR168,0)</f>
        <v>0</v>
      </c>
      <c r="CP168" s="313">
        <f t="shared" ref="CP168" si="3125">IF($CL168="1",AS168,0)</f>
        <v>0</v>
      </c>
      <c r="CQ168" s="313">
        <f t="shared" ref="CQ168" si="3126">IF($CL168="1",AT168,0)</f>
        <v>0</v>
      </c>
      <c r="CR168" s="313">
        <f t="shared" ref="CR168" si="3127">IF($CL168="1",AU168,0)</f>
        <v>0</v>
      </c>
      <c r="CS168" s="313">
        <f t="shared" ref="CS168" si="3128">IF($CL168="1",AV168,0)</f>
        <v>0</v>
      </c>
      <c r="CT168" s="313">
        <f t="shared" ref="CT168" si="3129">IF($CL168="1",AW168,0)</f>
        <v>0</v>
      </c>
      <c r="CU168" s="313">
        <f t="shared" ref="CU168" si="3130">IF($CL168="1",AX168,0)</f>
        <v>0</v>
      </c>
      <c r="CV168" s="310">
        <f t="shared" ref="CV168" si="3131">IF($CL168="1",AY168,0)</f>
        <v>0</v>
      </c>
      <c r="CW168" s="314">
        <f>CP168+CT168+CV168</f>
        <v>0</v>
      </c>
      <c r="CX168" s="314">
        <f t="shared" ref="CX168" si="3132">CN168+CR168</f>
        <v>0</v>
      </c>
      <c r="CY168" s="315">
        <f t="shared" ref="CY168" si="3133">IF($CL168="1",AZ168,0)</f>
        <v>0</v>
      </c>
      <c r="CZ168" s="313">
        <f t="shared" ref="CZ168" si="3134">IF($CL168="1",BA168,0)</f>
        <v>0</v>
      </c>
      <c r="DA168" s="313">
        <f t="shared" ref="DA168" si="3135">IF($CL168="1",BB168,0)</f>
        <v>0</v>
      </c>
      <c r="DB168" s="313">
        <f t="shared" ref="DB168" si="3136">IF($CL168="1",BC168,0)</f>
        <v>0</v>
      </c>
      <c r="DC168" s="313">
        <f t="shared" ref="DC168" si="3137">IF($CL168="1",BD168,0)</f>
        <v>0</v>
      </c>
      <c r="DD168" s="313">
        <f t="shared" ref="DD168" si="3138">IF($CL168="1",BE168,0)</f>
        <v>0</v>
      </c>
      <c r="DE168" s="313">
        <f t="shared" ref="DE168" si="3139">IF($CL168="1",BF168,0)</f>
        <v>0</v>
      </c>
      <c r="DF168" s="313">
        <f t="shared" ref="DF168" si="3140">IF($CL168="1",BG168,0)</f>
        <v>0</v>
      </c>
      <c r="DG168" s="313">
        <f t="shared" ref="DG168" si="3141">IF($CL168="1",BH168,0)</f>
        <v>0</v>
      </c>
      <c r="DH168" s="310">
        <f t="shared" ref="DH168" si="3142">IF($CL168="1",BI168,0)</f>
        <v>0</v>
      </c>
      <c r="DI168" s="321">
        <f>DB168+DF168+DH168</f>
        <v>0</v>
      </c>
      <c r="DJ168" s="321">
        <f t="shared" ref="DJ168" si="3143">CZ168+DD168</f>
        <v>0</v>
      </c>
      <c r="DK168" s="322">
        <f>IF(CE168=0,1,0)</f>
        <v>1</v>
      </c>
      <c r="DL168" s="322">
        <f>IFERROR(IF($AF168="N",AH168+AJ168+AL168+AN168,AF168+AH168+AJ168+AL168+AN168),0)*$DK168</f>
        <v>0</v>
      </c>
      <c r="DM168" s="322">
        <f>(AG168+AI168+AK168+AM168+AO168)*$DK168</f>
        <v>0</v>
      </c>
      <c r="DN168" s="322">
        <f>AS168+AW168+AY168-CW168</f>
        <v>0</v>
      </c>
      <c r="DO168" s="322">
        <f>BC168+BG168+BI168-DI168</f>
        <v>0</v>
      </c>
      <c r="DP168" s="322">
        <f>DN168+DO168</f>
        <v>0</v>
      </c>
      <c r="DQ168" s="323" t="str">
        <f>IF(OR(F168=vstupy!B$40,F168=vstupy!B$41,F168=vstupy!B$42,),"0","1")</f>
        <v>0</v>
      </c>
      <c r="DR168" s="315">
        <f>IF($DQ168="1",AQ168,"0")+CF168</f>
        <v>0</v>
      </c>
      <c r="DS168" s="313">
        <f>IF($DQ168="1",AS168,"0")+CG168</f>
        <v>0</v>
      </c>
      <c r="DT168" s="313">
        <f>IF($DQ168="1",AU168,"0")+CH168</f>
        <v>0</v>
      </c>
      <c r="DU168" s="313">
        <f>IF($DQ168="1",AW168,"0")+CI168</f>
        <v>0</v>
      </c>
      <c r="DV168" s="310">
        <f>IF($DQ168="1",AY168,"0")+CJ168</f>
        <v>0</v>
      </c>
      <c r="DW168" s="311">
        <f t="shared" ref="DW168" si="3144">SUM(DR168:DV170)</f>
        <v>0</v>
      </c>
      <c r="DX168" s="315" t="str">
        <f t="shared" ref="DX168" si="3145">IF($DQ168="1",BA168,"0")</f>
        <v>0</v>
      </c>
      <c r="DY168" s="313" t="str">
        <f t="shared" ref="DY168" si="3146">IF($DQ168="1",BC168,"0")</f>
        <v>0</v>
      </c>
      <c r="DZ168" s="313" t="str">
        <f t="shared" ref="DZ168" si="3147">IF($DQ168="1",BE168,"0")</f>
        <v>0</v>
      </c>
      <c r="EA168" s="313" t="str">
        <f>IF($DQ168="1",BG168,"0")</f>
        <v>0</v>
      </c>
      <c r="EB168" s="310" t="str">
        <f>IF($DQ168="1",BI168,"0")</f>
        <v>0</v>
      </c>
      <c r="EC168" s="311">
        <f t="shared" ref="EC168" si="3148">SUM(DX168:EB170)</f>
        <v>0</v>
      </c>
      <c r="ED168" s="312">
        <f>EC168+DW168</f>
        <v>0</v>
      </c>
    </row>
    <row r="169" spans="2:134" ht="12.6" customHeight="1" x14ac:dyDescent="0.2">
      <c r="B169" s="366"/>
      <c r="C169" s="363"/>
      <c r="D169" s="363"/>
      <c r="E169" s="363"/>
      <c r="F169" s="356"/>
      <c r="G169" s="362"/>
      <c r="H169" s="308"/>
      <c r="I169" s="308"/>
      <c r="J169" s="299"/>
      <c r="K169" s="356"/>
      <c r="L169" s="348"/>
      <c r="M169" s="354"/>
      <c r="N169" s="348"/>
      <c r="O169" s="348"/>
      <c r="P169" s="348"/>
      <c r="Q169" s="349"/>
      <c r="R169" s="350"/>
      <c r="S169" s="348"/>
      <c r="T169" s="351"/>
      <c r="U169" s="349"/>
      <c r="V169" s="350"/>
      <c r="W169" s="348"/>
      <c r="X169" s="283" t="s">
        <v>157</v>
      </c>
      <c r="Y169" s="284" t="s">
        <v>152</v>
      </c>
      <c r="Z169" s="285">
        <f>VLOOKUP($X169,vstupy!$B$18:$F$31,MATCH($Y169,vstupy!$B$17:$F$17,0),0)</f>
        <v>0</v>
      </c>
      <c r="AA169" s="286" t="s">
        <v>158</v>
      </c>
      <c r="AB169" s="285">
        <f>VLOOKUP($AA169,vstupy!$B$34:$C$36,2,FALSE)</f>
        <v>0</v>
      </c>
      <c r="AC169" s="285">
        <f t="shared" si="2496"/>
        <v>0</v>
      </c>
      <c r="AD169" s="339"/>
      <c r="AE169" s="326"/>
      <c r="AF169" s="315"/>
      <c r="AG169" s="330"/>
      <c r="AH169" s="330"/>
      <c r="AI169" s="330"/>
      <c r="AJ169" s="330"/>
      <c r="AK169" s="330"/>
      <c r="AL169" s="330"/>
      <c r="AM169" s="335"/>
      <c r="AN169" s="330"/>
      <c r="AO169" s="336"/>
      <c r="AP169" s="315"/>
      <c r="AQ169" s="313"/>
      <c r="AR169" s="313"/>
      <c r="AS169" s="313"/>
      <c r="AT169" s="313"/>
      <c r="AU169" s="313"/>
      <c r="AV169" s="313"/>
      <c r="AW169" s="313"/>
      <c r="AX169" s="313"/>
      <c r="AY169" s="313"/>
      <c r="AZ169" s="313"/>
      <c r="BA169" s="313"/>
      <c r="BB169" s="313"/>
      <c r="BC169" s="313"/>
      <c r="BD169" s="313"/>
      <c r="BE169" s="313"/>
      <c r="BF169" s="313"/>
      <c r="BG169" s="313"/>
      <c r="BH169" s="313"/>
      <c r="BI169" s="324"/>
      <c r="BJ169" s="314"/>
      <c r="BK169" s="315"/>
      <c r="BL169" s="313"/>
      <c r="BM169" s="313"/>
      <c r="BN169" s="313"/>
      <c r="BO169" s="313"/>
      <c r="BP169" s="313"/>
      <c r="BQ169" s="313"/>
      <c r="BR169" s="313"/>
      <c r="BS169" s="313"/>
      <c r="BT169" s="310"/>
      <c r="BU169" s="315"/>
      <c r="BV169" s="313"/>
      <c r="BW169" s="313"/>
      <c r="BX169" s="313"/>
      <c r="BY169" s="313"/>
      <c r="BZ169" s="313"/>
      <c r="CA169" s="313"/>
      <c r="CB169" s="313"/>
      <c r="CC169" s="313"/>
      <c r="CD169" s="310"/>
      <c r="CE169" s="316"/>
      <c r="CF169" s="315"/>
      <c r="CG169" s="313"/>
      <c r="CH169" s="313"/>
      <c r="CI169" s="313"/>
      <c r="CJ169" s="310"/>
      <c r="CK169" s="317"/>
      <c r="CL169" s="319"/>
      <c r="CM169" s="315"/>
      <c r="CN169" s="313"/>
      <c r="CO169" s="313"/>
      <c r="CP169" s="313"/>
      <c r="CQ169" s="313"/>
      <c r="CR169" s="313"/>
      <c r="CS169" s="313"/>
      <c r="CT169" s="313"/>
      <c r="CU169" s="313"/>
      <c r="CV169" s="310"/>
      <c r="CW169" s="314"/>
      <c r="CX169" s="314"/>
      <c r="CY169" s="315"/>
      <c r="CZ169" s="313"/>
      <c r="DA169" s="313"/>
      <c r="DB169" s="313"/>
      <c r="DC169" s="313"/>
      <c r="DD169" s="313"/>
      <c r="DE169" s="313"/>
      <c r="DF169" s="313"/>
      <c r="DG169" s="313"/>
      <c r="DH169" s="310"/>
      <c r="DI169" s="321"/>
      <c r="DJ169" s="321"/>
      <c r="DK169" s="322"/>
      <c r="DL169" s="322"/>
      <c r="DM169" s="322"/>
      <c r="DN169" s="322"/>
      <c r="DO169" s="322"/>
      <c r="DP169" s="322"/>
      <c r="DQ169" s="323"/>
      <c r="DR169" s="315"/>
      <c r="DS169" s="313"/>
      <c r="DT169" s="313"/>
      <c r="DU169" s="313"/>
      <c r="DV169" s="310"/>
      <c r="DW169" s="311"/>
      <c r="DX169" s="315"/>
      <c r="DY169" s="313"/>
      <c r="DZ169" s="313"/>
      <c r="EA169" s="313"/>
      <c r="EB169" s="310"/>
      <c r="EC169" s="311"/>
      <c r="ED169" s="312"/>
    </row>
    <row r="170" spans="2:134" ht="12.6" customHeight="1" x14ac:dyDescent="0.2">
      <c r="B170" s="366"/>
      <c r="C170" s="363"/>
      <c r="D170" s="363"/>
      <c r="E170" s="363"/>
      <c r="F170" s="357"/>
      <c r="G170" s="362"/>
      <c r="H170" s="309"/>
      <c r="I170" s="309"/>
      <c r="J170" s="300"/>
      <c r="K170" s="357"/>
      <c r="L170" s="348"/>
      <c r="M170" s="354"/>
      <c r="N170" s="348"/>
      <c r="O170" s="348"/>
      <c r="P170" s="348"/>
      <c r="Q170" s="349"/>
      <c r="R170" s="350"/>
      <c r="S170" s="348"/>
      <c r="T170" s="351"/>
      <c r="U170" s="349"/>
      <c r="V170" s="350"/>
      <c r="W170" s="348"/>
      <c r="X170" s="283" t="s">
        <v>157</v>
      </c>
      <c r="Y170" s="284" t="s">
        <v>152</v>
      </c>
      <c r="Z170" s="285">
        <f>VLOOKUP($X170,vstupy!$B$18:$F$31,MATCH($Y170,vstupy!$B$17:$F$17,0),0)</f>
        <v>0</v>
      </c>
      <c r="AA170" s="286" t="s">
        <v>158</v>
      </c>
      <c r="AB170" s="285">
        <f>VLOOKUP($AA170,vstupy!$B$34:$C$36,2,FALSE)</f>
        <v>0</v>
      </c>
      <c r="AC170" s="285">
        <f t="shared" si="2496"/>
        <v>0</v>
      </c>
      <c r="AD170" s="340"/>
      <c r="AE170" s="327"/>
      <c r="AF170" s="315"/>
      <c r="AG170" s="330"/>
      <c r="AH170" s="330"/>
      <c r="AI170" s="330"/>
      <c r="AJ170" s="330"/>
      <c r="AK170" s="330"/>
      <c r="AL170" s="330"/>
      <c r="AM170" s="333"/>
      <c r="AN170" s="330"/>
      <c r="AO170" s="336"/>
      <c r="AP170" s="315"/>
      <c r="AQ170" s="313"/>
      <c r="AR170" s="313"/>
      <c r="AS170" s="313"/>
      <c r="AT170" s="313"/>
      <c r="AU170" s="313"/>
      <c r="AV170" s="313"/>
      <c r="AW170" s="313"/>
      <c r="AX170" s="313"/>
      <c r="AY170" s="313"/>
      <c r="AZ170" s="313"/>
      <c r="BA170" s="313"/>
      <c r="BB170" s="313"/>
      <c r="BC170" s="313"/>
      <c r="BD170" s="313"/>
      <c r="BE170" s="313"/>
      <c r="BF170" s="313"/>
      <c r="BG170" s="313"/>
      <c r="BH170" s="313"/>
      <c r="BI170" s="324"/>
      <c r="BJ170" s="314"/>
      <c r="BK170" s="315"/>
      <c r="BL170" s="313"/>
      <c r="BM170" s="313"/>
      <c r="BN170" s="313"/>
      <c r="BO170" s="313"/>
      <c r="BP170" s="313"/>
      <c r="BQ170" s="313"/>
      <c r="BR170" s="313"/>
      <c r="BS170" s="313"/>
      <c r="BT170" s="310"/>
      <c r="BU170" s="315"/>
      <c r="BV170" s="313"/>
      <c r="BW170" s="313"/>
      <c r="BX170" s="313"/>
      <c r="BY170" s="313"/>
      <c r="BZ170" s="313"/>
      <c r="CA170" s="313"/>
      <c r="CB170" s="313"/>
      <c r="CC170" s="313"/>
      <c r="CD170" s="310"/>
      <c r="CE170" s="316"/>
      <c r="CF170" s="315"/>
      <c r="CG170" s="313"/>
      <c r="CH170" s="313"/>
      <c r="CI170" s="313"/>
      <c r="CJ170" s="310"/>
      <c r="CK170" s="317"/>
      <c r="CL170" s="320"/>
      <c r="CM170" s="315"/>
      <c r="CN170" s="313"/>
      <c r="CO170" s="313"/>
      <c r="CP170" s="313"/>
      <c r="CQ170" s="313"/>
      <c r="CR170" s="313"/>
      <c r="CS170" s="313"/>
      <c r="CT170" s="313"/>
      <c r="CU170" s="313"/>
      <c r="CV170" s="310"/>
      <c r="CW170" s="314"/>
      <c r="CX170" s="314"/>
      <c r="CY170" s="315"/>
      <c r="CZ170" s="313"/>
      <c r="DA170" s="313"/>
      <c r="DB170" s="313"/>
      <c r="DC170" s="313"/>
      <c r="DD170" s="313"/>
      <c r="DE170" s="313"/>
      <c r="DF170" s="313"/>
      <c r="DG170" s="313"/>
      <c r="DH170" s="310"/>
      <c r="DI170" s="321"/>
      <c r="DJ170" s="321"/>
      <c r="DK170" s="322"/>
      <c r="DL170" s="322"/>
      <c r="DM170" s="322"/>
      <c r="DN170" s="322"/>
      <c r="DO170" s="322"/>
      <c r="DP170" s="322"/>
      <c r="DQ170" s="323"/>
      <c r="DR170" s="315"/>
      <c r="DS170" s="313"/>
      <c r="DT170" s="313"/>
      <c r="DU170" s="313"/>
      <c r="DV170" s="310"/>
      <c r="DW170" s="311"/>
      <c r="DX170" s="315"/>
      <c r="DY170" s="313"/>
      <c r="DZ170" s="313"/>
      <c r="EA170" s="313"/>
      <c r="EB170" s="310"/>
      <c r="EC170" s="311"/>
      <c r="ED170" s="312"/>
    </row>
    <row r="171" spans="2:134" ht="12.6" customHeight="1" x14ac:dyDescent="0.2">
      <c r="B171" s="365">
        <f t="shared" ref="B171" si="3149">B168+1</f>
        <v>55</v>
      </c>
      <c r="C171" s="364" t="s">
        <v>381</v>
      </c>
      <c r="D171" s="364" t="s">
        <v>331</v>
      </c>
      <c r="E171" s="364" t="s">
        <v>374</v>
      </c>
      <c r="F171" s="358" t="s">
        <v>208</v>
      </c>
      <c r="G171" s="361">
        <v>46388</v>
      </c>
      <c r="H171" s="301" t="str">
        <f t="shared" ref="H171" si="3150">IF($F171="3e)  Skoršia transpozícia  - zavedenie transpozície pred termínom ktorý určuje smernica EÚ. "," ","")</f>
        <v/>
      </c>
      <c r="I171" s="301" t="str">
        <f t="shared" ref="I171" si="3151">IF($F171="3e)  Skoršia transpozícia  - zavedenie transpozície pred termínom ktorý určuje smernica EÚ. ",$H171,"NA")</f>
        <v>NA</v>
      </c>
      <c r="J171" s="304">
        <f>IF(I171&gt;12,1,I171/12)</f>
        <v>1</v>
      </c>
      <c r="K171" s="358" t="s">
        <v>477</v>
      </c>
      <c r="L171" s="344">
        <v>0</v>
      </c>
      <c r="M171" s="367">
        <f>IF(L171="N",0,L171)</f>
        <v>0</v>
      </c>
      <c r="N171" s="344" t="s">
        <v>211</v>
      </c>
      <c r="O171" s="344"/>
      <c r="P171" s="344">
        <v>400</v>
      </c>
      <c r="Q171" s="345" t="s">
        <v>185</v>
      </c>
      <c r="R171" s="346">
        <f>VLOOKUP(Q171,vstupy!$B$3:$C$15,2,FALSE)</f>
        <v>0.25</v>
      </c>
      <c r="S171" s="344"/>
      <c r="T171" s="347"/>
      <c r="U171" s="345" t="s">
        <v>36</v>
      </c>
      <c r="V171" s="346">
        <f>VLOOKUP(U171,vstupy!$B$3:$C$15,2,FALSE)</f>
        <v>0</v>
      </c>
      <c r="W171" s="344"/>
      <c r="X171" s="174" t="s">
        <v>157</v>
      </c>
      <c r="Y171" s="188" t="s">
        <v>152</v>
      </c>
      <c r="Z171" s="185">
        <f>VLOOKUP($X171,vstupy!$B$18:$F$31,MATCH($Y171,vstupy!$B$17:$F$17,0),0)</f>
        <v>0</v>
      </c>
      <c r="AA171" s="121" t="s">
        <v>158</v>
      </c>
      <c r="AB171" s="185">
        <f>VLOOKUP($AA171,vstupy!$B$34:$C$36,2,FALSE)</f>
        <v>0</v>
      </c>
      <c r="AC171" s="185">
        <f t="shared" ref="AC171:AC200" si="3152">Z171+AB171</f>
        <v>0</v>
      </c>
      <c r="AD171" s="341" t="s">
        <v>36</v>
      </c>
      <c r="AE171" s="325">
        <f>VLOOKUP(AD171,vstupy!$B$3:$C$15,2,FALSE)</f>
        <v>0</v>
      </c>
      <c r="AF171" s="328" t="str">
        <f>IFERROR(IF(M171=0,"N",O171/L171*J171),0)</f>
        <v>N</v>
      </c>
      <c r="AG171" s="330">
        <f>O171*J171</f>
        <v>0</v>
      </c>
      <c r="AH171" s="332">
        <f t="shared" ref="AH171" si="3153">P171*R171*J171</f>
        <v>100</v>
      </c>
      <c r="AI171" s="333">
        <f t="shared" ref="AI171" si="3154">IFERROR(AH171*M171,0)</f>
        <v>0</v>
      </c>
      <c r="AJ171" s="332" t="str">
        <f t="shared" ref="AJ171" si="3155">IFERROR(IF(M171=0,"N",S171/L171*J171),0)</f>
        <v>N</v>
      </c>
      <c r="AK171" s="330">
        <f t="shared" ref="AK171" si="3156">S171*J171</f>
        <v>0</v>
      </c>
      <c r="AL171" s="330">
        <f>T171*V171*J171</f>
        <v>0</v>
      </c>
      <c r="AM171" s="334">
        <f t="shared" ref="AM171" si="3157">IFERROR(AL171*M171,0)</f>
        <v>0</v>
      </c>
      <c r="AN171" s="333">
        <f t="shared" ref="AN171" si="3158">IF(W171&gt;0,IF(AE171&gt;0,($G$5/160)*(W171/60)*AE171*J171,0),IF(AE171&gt;0,($G$5/160)*((AC171+AC172+AC173)/60)*AE171*J171,0))</f>
        <v>0</v>
      </c>
      <c r="AO171" s="336">
        <f>IFERROR(AN171*M171,0)</f>
        <v>0</v>
      </c>
      <c r="AP171" s="315" t="str">
        <f t="shared" ref="AP171" si="3159">IF($N171="In (zvyšuje náklady)",AF171,0)</f>
        <v>N</v>
      </c>
      <c r="AQ171" s="313">
        <f t="shared" ref="AQ171" si="3160">IF($N171="In (zvyšuje náklady)",AG171,0)</f>
        <v>0</v>
      </c>
      <c r="AR171" s="313">
        <f t="shared" ref="AR171" si="3161">IF($N171="In (zvyšuje náklady)",AH171,0)</f>
        <v>100</v>
      </c>
      <c r="AS171" s="313">
        <f t="shared" ref="AS171" si="3162">IF($N171="In (zvyšuje náklady)",AI171,0)</f>
        <v>0</v>
      </c>
      <c r="AT171" s="313" t="str">
        <f t="shared" ref="AT171" si="3163">IF($N171="In (zvyšuje náklady)",AJ171,0)</f>
        <v>N</v>
      </c>
      <c r="AU171" s="313">
        <f t="shared" ref="AU171" si="3164">IF($N171="In (zvyšuje náklady)",AK171,0)</f>
        <v>0</v>
      </c>
      <c r="AV171" s="313">
        <f t="shared" ref="AV171" si="3165">IF($N171="In (zvyšuje náklady)",AL171,0)</f>
        <v>0</v>
      </c>
      <c r="AW171" s="313">
        <f t="shared" ref="AW171" si="3166">IF($N171="In (zvyšuje náklady)",AM171,0)</f>
        <v>0</v>
      </c>
      <c r="AX171" s="313">
        <f t="shared" ref="AX171" si="3167">IF($N171="In (zvyšuje náklady)",AN171,0)</f>
        <v>0</v>
      </c>
      <c r="AY171" s="313">
        <f t="shared" ref="AY171" si="3168">IF($N171="In (zvyšuje náklady)",AO171,0)</f>
        <v>0</v>
      </c>
      <c r="AZ171" s="313" t="str">
        <f t="shared" ref="AZ171" si="3169">IF($N171="Out (znižuje náklady)",AF171,"0")</f>
        <v>0</v>
      </c>
      <c r="BA171" s="313" t="str">
        <f t="shared" ref="BA171" si="3170">IF($N171="Out (znižuje náklady)",AG171,"0")</f>
        <v>0</v>
      </c>
      <c r="BB171" s="313" t="str">
        <f t="shared" ref="BB171" si="3171">IF($N171="Out (znižuje náklady)",AH171,"0")</f>
        <v>0</v>
      </c>
      <c r="BC171" s="313" t="str">
        <f t="shared" ref="BC171" si="3172">IF($N171="Out (znižuje náklady)",AI171,"0")</f>
        <v>0</v>
      </c>
      <c r="BD171" s="313" t="str">
        <f t="shared" ref="BD171" si="3173">IF($N171="Out (znižuje náklady)",AJ171,"0")</f>
        <v>0</v>
      </c>
      <c r="BE171" s="313" t="str">
        <f t="shared" ref="BE171" si="3174">IF($N171="Out (znižuje náklady)",AK171,"0")</f>
        <v>0</v>
      </c>
      <c r="BF171" s="313" t="str">
        <f t="shared" ref="BF171" si="3175">IF($N171="Out (znižuje náklady)",AL171,"0")</f>
        <v>0</v>
      </c>
      <c r="BG171" s="313" t="str">
        <f t="shared" ref="BG171" si="3176">IF($N171="Out (znižuje náklady)",AM171,"0")</f>
        <v>0</v>
      </c>
      <c r="BH171" s="313" t="str">
        <f t="shared" ref="BH171" si="3177">IF($N171="Out (znižuje náklady)",AN171,"0")</f>
        <v>0</v>
      </c>
      <c r="BI171" s="324" t="str">
        <f t="shared" ref="BI171" si="3178">IF($N171="Out (znižuje náklady)",AO171,"0")</f>
        <v>0</v>
      </c>
      <c r="BJ171" s="314">
        <f>IF(F171=vstupy!$B$47,0,1)</f>
        <v>1</v>
      </c>
      <c r="BK171" s="315" t="e">
        <f t="shared" ref="BK171" si="3179">$BJ171*AP171</f>
        <v>#VALUE!</v>
      </c>
      <c r="BL171" s="313">
        <f t="shared" ref="BL171" si="3180">$BJ171*AQ171</f>
        <v>0</v>
      </c>
      <c r="BM171" s="313">
        <f t="shared" ref="BM171" si="3181">$BJ171*AR171</f>
        <v>100</v>
      </c>
      <c r="BN171" s="313">
        <f t="shared" ref="BN171" si="3182">$BJ171*AS171</f>
        <v>0</v>
      </c>
      <c r="BO171" s="313" t="e">
        <f t="shared" ref="BO171" si="3183">$BJ171*AT171</f>
        <v>#VALUE!</v>
      </c>
      <c r="BP171" s="313">
        <f t="shared" ref="BP171" si="3184">$BJ171*AU171</f>
        <v>0</v>
      </c>
      <c r="BQ171" s="313">
        <f t="shared" ref="BQ171" si="3185">$BJ171*AV171</f>
        <v>0</v>
      </c>
      <c r="BR171" s="313">
        <f t="shared" ref="BR171" si="3186">$BJ171*AW171</f>
        <v>0</v>
      </c>
      <c r="BS171" s="313">
        <f t="shared" ref="BS171" si="3187">$BJ171*AX171</f>
        <v>0</v>
      </c>
      <c r="BT171" s="310">
        <f t="shared" ref="BT171" si="3188">$BJ171*AY171</f>
        <v>0</v>
      </c>
      <c r="BU171" s="315">
        <f t="shared" ref="BU171" si="3189">$BJ171*AZ171</f>
        <v>0</v>
      </c>
      <c r="BV171" s="313">
        <f t="shared" ref="BV171" si="3190">$BJ171*BA171</f>
        <v>0</v>
      </c>
      <c r="BW171" s="313">
        <f t="shared" ref="BW171" si="3191">$BJ171*BB171</f>
        <v>0</v>
      </c>
      <c r="BX171" s="313">
        <f t="shared" ref="BX171" si="3192">$BJ171*BC171</f>
        <v>0</v>
      </c>
      <c r="BY171" s="313">
        <f t="shared" ref="BY171" si="3193">$BJ171*BD171</f>
        <v>0</v>
      </c>
      <c r="BZ171" s="313">
        <f t="shared" ref="BZ171" si="3194">$BJ171*BE171</f>
        <v>0</v>
      </c>
      <c r="CA171" s="313">
        <f t="shared" ref="CA171" si="3195">$BJ171*BF171</f>
        <v>0</v>
      </c>
      <c r="CB171" s="313">
        <f t="shared" ref="CB171" si="3196">$BJ171*BG171</f>
        <v>0</v>
      </c>
      <c r="CC171" s="313">
        <f t="shared" ref="CC171" si="3197">$BJ171*BH171</f>
        <v>0</v>
      </c>
      <c r="CD171" s="310">
        <f t="shared" ref="CD171" si="3198">$BJ171*BI171</f>
        <v>0</v>
      </c>
      <c r="CE171" s="316">
        <f>IF(N171="Nemení sa",1,0)</f>
        <v>0</v>
      </c>
      <c r="CF171" s="315">
        <f>AG171*$CE171</f>
        <v>0</v>
      </c>
      <c r="CG171" s="313">
        <f>AI171*$CE171</f>
        <v>0</v>
      </c>
      <c r="CH171" s="313">
        <f>AK171*$CE171</f>
        <v>0</v>
      </c>
      <c r="CI171" s="313">
        <f>AM171*$CE171</f>
        <v>0</v>
      </c>
      <c r="CJ171" s="310">
        <f>AO171*$CE171</f>
        <v>0</v>
      </c>
      <c r="CK171" s="317">
        <f t="shared" ref="CK171" si="3199">SUM(CF171:CJ173)</f>
        <v>0</v>
      </c>
      <c r="CL171" s="318">
        <f>IF(F171=vstupy!B$42,"1",0)</f>
        <v>0</v>
      </c>
      <c r="CM171" s="315">
        <f t="shared" ref="CM171" si="3200">IF($CL171="1",AP171,0)</f>
        <v>0</v>
      </c>
      <c r="CN171" s="313">
        <f t="shared" ref="CN171" si="3201">IF($CL171="1",AQ171,0)</f>
        <v>0</v>
      </c>
      <c r="CO171" s="313">
        <f t="shared" ref="CO171" si="3202">IF($CL171="1",AR171,0)</f>
        <v>0</v>
      </c>
      <c r="CP171" s="313">
        <f t="shared" ref="CP171" si="3203">IF($CL171="1",AS171,0)</f>
        <v>0</v>
      </c>
      <c r="CQ171" s="313">
        <f t="shared" ref="CQ171" si="3204">IF($CL171="1",AT171,0)</f>
        <v>0</v>
      </c>
      <c r="CR171" s="313">
        <f t="shared" ref="CR171" si="3205">IF($CL171="1",AU171,0)</f>
        <v>0</v>
      </c>
      <c r="CS171" s="313">
        <f t="shared" ref="CS171" si="3206">IF($CL171="1",AV171,0)</f>
        <v>0</v>
      </c>
      <c r="CT171" s="313">
        <f t="shared" ref="CT171" si="3207">IF($CL171="1",AW171,0)</f>
        <v>0</v>
      </c>
      <c r="CU171" s="313">
        <f t="shared" ref="CU171" si="3208">IF($CL171="1",AX171,0)</f>
        <v>0</v>
      </c>
      <c r="CV171" s="310">
        <f t="shared" ref="CV171" si="3209">IF($CL171="1",AY171,0)</f>
        <v>0</v>
      </c>
      <c r="CW171" s="314">
        <f>CP171+CT171+CV171</f>
        <v>0</v>
      </c>
      <c r="CX171" s="314">
        <f t="shared" ref="CX171" si="3210">CN171+CR171</f>
        <v>0</v>
      </c>
      <c r="CY171" s="315">
        <f t="shared" ref="CY171" si="3211">IF($CL171="1",AZ171,0)</f>
        <v>0</v>
      </c>
      <c r="CZ171" s="313">
        <f t="shared" ref="CZ171" si="3212">IF($CL171="1",BA171,0)</f>
        <v>0</v>
      </c>
      <c r="DA171" s="313">
        <f t="shared" ref="DA171" si="3213">IF($CL171="1",BB171,0)</f>
        <v>0</v>
      </c>
      <c r="DB171" s="313">
        <f t="shared" ref="DB171" si="3214">IF($CL171="1",BC171,0)</f>
        <v>0</v>
      </c>
      <c r="DC171" s="313">
        <f t="shared" ref="DC171" si="3215">IF($CL171="1",BD171,0)</f>
        <v>0</v>
      </c>
      <c r="DD171" s="313">
        <f t="shared" ref="DD171" si="3216">IF($CL171="1",BE171,0)</f>
        <v>0</v>
      </c>
      <c r="DE171" s="313">
        <f t="shared" ref="DE171" si="3217">IF($CL171="1",BF171,0)</f>
        <v>0</v>
      </c>
      <c r="DF171" s="313">
        <f t="shared" ref="DF171" si="3218">IF($CL171="1",BG171,0)</f>
        <v>0</v>
      </c>
      <c r="DG171" s="313">
        <f t="shared" ref="DG171" si="3219">IF($CL171="1",BH171,0)</f>
        <v>0</v>
      </c>
      <c r="DH171" s="310">
        <f t="shared" ref="DH171" si="3220">IF($CL171="1",BI171,0)</f>
        <v>0</v>
      </c>
      <c r="DI171" s="321">
        <f>DB171+DF171+DH171</f>
        <v>0</v>
      </c>
      <c r="DJ171" s="321">
        <f t="shared" ref="DJ171" si="3221">CZ171+DD171</f>
        <v>0</v>
      </c>
      <c r="DK171" s="322">
        <f>IF(CE171=0,1,0)</f>
        <v>1</v>
      </c>
      <c r="DL171" s="322">
        <f>IFERROR(IF($AF171="N",AH171+AJ171+AL171+AN171,AF171+AH171+AJ171+AL171+AN171),0)*$DK171</f>
        <v>0</v>
      </c>
      <c r="DM171" s="322">
        <f>(AG171+AI171+AK171+AM171+AO171)*$DK171</f>
        <v>0</v>
      </c>
      <c r="DN171" s="322">
        <f>AS171+AW171+AY171-CW171</f>
        <v>0</v>
      </c>
      <c r="DO171" s="322">
        <f>BC171+BG171+BI171-DI171</f>
        <v>0</v>
      </c>
      <c r="DP171" s="322">
        <f>DN171+DO171</f>
        <v>0</v>
      </c>
      <c r="DQ171" s="323" t="str">
        <f>IF(OR(F171=vstupy!B$40,F171=vstupy!B$41,F171=vstupy!B$42,),"0","1")</f>
        <v>0</v>
      </c>
      <c r="DR171" s="315">
        <f>IF($DQ171="1",AQ171,"0")+CF171</f>
        <v>0</v>
      </c>
      <c r="DS171" s="313">
        <f>IF($DQ171="1",AS171,"0")+CG171</f>
        <v>0</v>
      </c>
      <c r="DT171" s="313">
        <f>IF($DQ171="1",AU171,"0")+CH171</f>
        <v>0</v>
      </c>
      <c r="DU171" s="313">
        <f>IF($DQ171="1",AW171,"0")+CI171</f>
        <v>0</v>
      </c>
      <c r="DV171" s="310">
        <f>IF($DQ171="1",AY171,"0")+CJ171</f>
        <v>0</v>
      </c>
      <c r="DW171" s="311">
        <f t="shared" ref="DW171" si="3222">SUM(DR171:DV173)</f>
        <v>0</v>
      </c>
      <c r="DX171" s="315" t="str">
        <f t="shared" ref="DX171" si="3223">IF($DQ171="1",BA171,"0")</f>
        <v>0</v>
      </c>
      <c r="DY171" s="313" t="str">
        <f t="shared" ref="DY171" si="3224">IF($DQ171="1",BC171,"0")</f>
        <v>0</v>
      </c>
      <c r="DZ171" s="313" t="str">
        <f t="shared" ref="DZ171" si="3225">IF($DQ171="1",BE171,"0")</f>
        <v>0</v>
      </c>
      <c r="EA171" s="313" t="str">
        <f>IF($DQ171="1",BG171,"0")</f>
        <v>0</v>
      </c>
      <c r="EB171" s="310" t="str">
        <f>IF($DQ171="1",BI171,"0")</f>
        <v>0</v>
      </c>
      <c r="EC171" s="311">
        <f t="shared" ref="EC171" si="3226">SUM(DX171:EB173)</f>
        <v>0</v>
      </c>
      <c r="ED171" s="312">
        <f>EC171+DW171</f>
        <v>0</v>
      </c>
    </row>
    <row r="172" spans="2:134" ht="12.6" customHeight="1" x14ac:dyDescent="0.2">
      <c r="B172" s="365"/>
      <c r="C172" s="364"/>
      <c r="D172" s="364"/>
      <c r="E172" s="364"/>
      <c r="F172" s="359"/>
      <c r="G172" s="361"/>
      <c r="H172" s="302"/>
      <c r="I172" s="302"/>
      <c r="J172" s="305"/>
      <c r="K172" s="359"/>
      <c r="L172" s="344"/>
      <c r="M172" s="367"/>
      <c r="N172" s="344"/>
      <c r="O172" s="344"/>
      <c r="P172" s="344"/>
      <c r="Q172" s="345"/>
      <c r="R172" s="346"/>
      <c r="S172" s="344"/>
      <c r="T172" s="347"/>
      <c r="U172" s="345"/>
      <c r="V172" s="346"/>
      <c r="W172" s="344"/>
      <c r="X172" s="174" t="s">
        <v>157</v>
      </c>
      <c r="Y172" s="188" t="s">
        <v>152</v>
      </c>
      <c r="Z172" s="185">
        <f>VLOOKUP($X172,vstupy!$B$18:$F$31,MATCH($Y172,vstupy!$B$17:$F$17,0),0)</f>
        <v>0</v>
      </c>
      <c r="AA172" s="121" t="s">
        <v>158</v>
      </c>
      <c r="AB172" s="185">
        <f>VLOOKUP($AA172,vstupy!$B$34:$C$36,2,FALSE)</f>
        <v>0</v>
      </c>
      <c r="AC172" s="185">
        <f t="shared" si="3152"/>
        <v>0</v>
      </c>
      <c r="AD172" s="342"/>
      <c r="AE172" s="326"/>
      <c r="AF172" s="315"/>
      <c r="AG172" s="330"/>
      <c r="AH172" s="330"/>
      <c r="AI172" s="330"/>
      <c r="AJ172" s="330"/>
      <c r="AK172" s="330"/>
      <c r="AL172" s="330"/>
      <c r="AM172" s="335"/>
      <c r="AN172" s="330"/>
      <c r="AO172" s="336"/>
      <c r="AP172" s="315"/>
      <c r="AQ172" s="313"/>
      <c r="AR172" s="313"/>
      <c r="AS172" s="313"/>
      <c r="AT172" s="313"/>
      <c r="AU172" s="313"/>
      <c r="AV172" s="313"/>
      <c r="AW172" s="313"/>
      <c r="AX172" s="313"/>
      <c r="AY172" s="313"/>
      <c r="AZ172" s="313"/>
      <c r="BA172" s="313"/>
      <c r="BB172" s="313"/>
      <c r="BC172" s="313"/>
      <c r="BD172" s="313"/>
      <c r="BE172" s="313"/>
      <c r="BF172" s="313"/>
      <c r="BG172" s="313"/>
      <c r="BH172" s="313"/>
      <c r="BI172" s="324"/>
      <c r="BJ172" s="314"/>
      <c r="BK172" s="315"/>
      <c r="BL172" s="313"/>
      <c r="BM172" s="313"/>
      <c r="BN172" s="313"/>
      <c r="BO172" s="313"/>
      <c r="BP172" s="313"/>
      <c r="BQ172" s="313"/>
      <c r="BR172" s="313"/>
      <c r="BS172" s="313"/>
      <c r="BT172" s="310"/>
      <c r="BU172" s="315"/>
      <c r="BV172" s="313"/>
      <c r="BW172" s="313"/>
      <c r="BX172" s="313"/>
      <c r="BY172" s="313"/>
      <c r="BZ172" s="313"/>
      <c r="CA172" s="313"/>
      <c r="CB172" s="313"/>
      <c r="CC172" s="313"/>
      <c r="CD172" s="310"/>
      <c r="CE172" s="316"/>
      <c r="CF172" s="315"/>
      <c r="CG172" s="313"/>
      <c r="CH172" s="313"/>
      <c r="CI172" s="313"/>
      <c r="CJ172" s="310"/>
      <c r="CK172" s="317"/>
      <c r="CL172" s="319"/>
      <c r="CM172" s="315"/>
      <c r="CN172" s="313"/>
      <c r="CO172" s="313"/>
      <c r="CP172" s="313"/>
      <c r="CQ172" s="313"/>
      <c r="CR172" s="313"/>
      <c r="CS172" s="313"/>
      <c r="CT172" s="313"/>
      <c r="CU172" s="313"/>
      <c r="CV172" s="310"/>
      <c r="CW172" s="314"/>
      <c r="CX172" s="314"/>
      <c r="CY172" s="315"/>
      <c r="CZ172" s="313"/>
      <c r="DA172" s="313"/>
      <c r="DB172" s="313"/>
      <c r="DC172" s="313"/>
      <c r="DD172" s="313"/>
      <c r="DE172" s="313"/>
      <c r="DF172" s="313"/>
      <c r="DG172" s="313"/>
      <c r="DH172" s="310"/>
      <c r="DI172" s="321"/>
      <c r="DJ172" s="321"/>
      <c r="DK172" s="322"/>
      <c r="DL172" s="322"/>
      <c r="DM172" s="322"/>
      <c r="DN172" s="322"/>
      <c r="DO172" s="322"/>
      <c r="DP172" s="322"/>
      <c r="DQ172" s="323"/>
      <c r="DR172" s="315"/>
      <c r="DS172" s="313"/>
      <c r="DT172" s="313"/>
      <c r="DU172" s="313"/>
      <c r="DV172" s="310"/>
      <c r="DW172" s="311"/>
      <c r="DX172" s="315"/>
      <c r="DY172" s="313"/>
      <c r="DZ172" s="313"/>
      <c r="EA172" s="313"/>
      <c r="EB172" s="310"/>
      <c r="EC172" s="311"/>
      <c r="ED172" s="312"/>
    </row>
    <row r="173" spans="2:134" ht="12.6" customHeight="1" x14ac:dyDescent="0.2">
      <c r="B173" s="365"/>
      <c r="C173" s="364"/>
      <c r="D173" s="364"/>
      <c r="E173" s="364"/>
      <c r="F173" s="360"/>
      <c r="G173" s="361"/>
      <c r="H173" s="303"/>
      <c r="I173" s="303"/>
      <c r="J173" s="306"/>
      <c r="K173" s="360"/>
      <c r="L173" s="344"/>
      <c r="M173" s="367"/>
      <c r="N173" s="344"/>
      <c r="O173" s="344"/>
      <c r="P173" s="344"/>
      <c r="Q173" s="345"/>
      <c r="R173" s="346"/>
      <c r="S173" s="344"/>
      <c r="T173" s="347"/>
      <c r="U173" s="345"/>
      <c r="V173" s="346"/>
      <c r="W173" s="344"/>
      <c r="X173" s="174" t="s">
        <v>157</v>
      </c>
      <c r="Y173" s="188" t="s">
        <v>152</v>
      </c>
      <c r="Z173" s="185">
        <f>VLOOKUP($X173,vstupy!$B$18:$F$31,MATCH($Y173,vstupy!$B$17:$F$17,0),0)</f>
        <v>0</v>
      </c>
      <c r="AA173" s="121" t="s">
        <v>158</v>
      </c>
      <c r="AB173" s="185">
        <f>VLOOKUP($AA173,vstupy!$B$34:$C$36,2,FALSE)</f>
        <v>0</v>
      </c>
      <c r="AC173" s="185">
        <f t="shared" si="3152"/>
        <v>0</v>
      </c>
      <c r="AD173" s="343"/>
      <c r="AE173" s="327"/>
      <c r="AF173" s="315"/>
      <c r="AG173" s="330"/>
      <c r="AH173" s="330"/>
      <c r="AI173" s="330"/>
      <c r="AJ173" s="330"/>
      <c r="AK173" s="330"/>
      <c r="AL173" s="330"/>
      <c r="AM173" s="333"/>
      <c r="AN173" s="330"/>
      <c r="AO173" s="336"/>
      <c r="AP173" s="315"/>
      <c r="AQ173" s="313"/>
      <c r="AR173" s="313"/>
      <c r="AS173" s="313"/>
      <c r="AT173" s="313"/>
      <c r="AU173" s="313"/>
      <c r="AV173" s="313"/>
      <c r="AW173" s="313"/>
      <c r="AX173" s="313"/>
      <c r="AY173" s="313"/>
      <c r="AZ173" s="313"/>
      <c r="BA173" s="313"/>
      <c r="BB173" s="313"/>
      <c r="BC173" s="313"/>
      <c r="BD173" s="313"/>
      <c r="BE173" s="313"/>
      <c r="BF173" s="313"/>
      <c r="BG173" s="313"/>
      <c r="BH173" s="313"/>
      <c r="BI173" s="324"/>
      <c r="BJ173" s="314"/>
      <c r="BK173" s="315"/>
      <c r="BL173" s="313"/>
      <c r="BM173" s="313"/>
      <c r="BN173" s="313"/>
      <c r="BO173" s="313"/>
      <c r="BP173" s="313"/>
      <c r="BQ173" s="313"/>
      <c r="BR173" s="313"/>
      <c r="BS173" s="313"/>
      <c r="BT173" s="310"/>
      <c r="BU173" s="315"/>
      <c r="BV173" s="313"/>
      <c r="BW173" s="313"/>
      <c r="BX173" s="313"/>
      <c r="BY173" s="313"/>
      <c r="BZ173" s="313"/>
      <c r="CA173" s="313"/>
      <c r="CB173" s="313"/>
      <c r="CC173" s="313"/>
      <c r="CD173" s="310"/>
      <c r="CE173" s="316"/>
      <c r="CF173" s="315"/>
      <c r="CG173" s="313"/>
      <c r="CH173" s="313"/>
      <c r="CI173" s="313"/>
      <c r="CJ173" s="310"/>
      <c r="CK173" s="317"/>
      <c r="CL173" s="320"/>
      <c r="CM173" s="315"/>
      <c r="CN173" s="313"/>
      <c r="CO173" s="313"/>
      <c r="CP173" s="313"/>
      <c r="CQ173" s="313"/>
      <c r="CR173" s="313"/>
      <c r="CS173" s="313"/>
      <c r="CT173" s="313"/>
      <c r="CU173" s="313"/>
      <c r="CV173" s="310"/>
      <c r="CW173" s="314"/>
      <c r="CX173" s="314"/>
      <c r="CY173" s="315"/>
      <c r="CZ173" s="313"/>
      <c r="DA173" s="313"/>
      <c r="DB173" s="313"/>
      <c r="DC173" s="313"/>
      <c r="DD173" s="313"/>
      <c r="DE173" s="313"/>
      <c r="DF173" s="313"/>
      <c r="DG173" s="313"/>
      <c r="DH173" s="310"/>
      <c r="DI173" s="321"/>
      <c r="DJ173" s="321"/>
      <c r="DK173" s="322"/>
      <c r="DL173" s="322"/>
      <c r="DM173" s="322"/>
      <c r="DN173" s="322"/>
      <c r="DO173" s="322"/>
      <c r="DP173" s="322"/>
      <c r="DQ173" s="323"/>
      <c r="DR173" s="315"/>
      <c r="DS173" s="313"/>
      <c r="DT173" s="313"/>
      <c r="DU173" s="313"/>
      <c r="DV173" s="310"/>
      <c r="DW173" s="311"/>
      <c r="DX173" s="315"/>
      <c r="DY173" s="313"/>
      <c r="DZ173" s="313"/>
      <c r="EA173" s="313"/>
      <c r="EB173" s="310"/>
      <c r="EC173" s="311"/>
      <c r="ED173" s="312"/>
    </row>
    <row r="174" spans="2:134" ht="12.6" customHeight="1" x14ac:dyDescent="0.2">
      <c r="B174" s="366">
        <f t="shared" ref="B174" si="3227">B171+1</f>
        <v>56</v>
      </c>
      <c r="C174" s="363" t="s">
        <v>382</v>
      </c>
      <c r="D174" s="363" t="s">
        <v>331</v>
      </c>
      <c r="E174" s="363" t="s">
        <v>329</v>
      </c>
      <c r="F174" s="355" t="s">
        <v>208</v>
      </c>
      <c r="G174" s="362">
        <v>46388</v>
      </c>
      <c r="H174" s="307" t="str">
        <f t="shared" ref="H174" si="3228">IF($F174="3e)  Skoršia transpozícia  - zavedenie transpozície pred termínom ktorý určuje smernica EÚ. "," ","")</f>
        <v/>
      </c>
      <c r="I174" s="307" t="str">
        <f t="shared" ref="I174" si="3229">IF($F174="3e)  Skoršia transpozícia  - zavedenie transpozície pred termínom ktorý určuje smernica EÚ. ",$H174,"NA")</f>
        <v>NA</v>
      </c>
      <c r="J174" s="298">
        <f>IF(I174&gt;12,1,I174/12)</f>
        <v>1</v>
      </c>
      <c r="K174" s="355" t="s">
        <v>477</v>
      </c>
      <c r="L174" s="348">
        <v>17</v>
      </c>
      <c r="M174" s="354">
        <f>IF(L174="N",0,L174)</f>
        <v>17</v>
      </c>
      <c r="N174" s="348" t="s">
        <v>211</v>
      </c>
      <c r="O174" s="348"/>
      <c r="P174" s="353">
        <v>1700</v>
      </c>
      <c r="Q174" s="349" t="s">
        <v>185</v>
      </c>
      <c r="R174" s="350">
        <f>VLOOKUP(Q174,vstupy!$B$3:$C$15,2,FALSE)</f>
        <v>0.25</v>
      </c>
      <c r="S174" s="348"/>
      <c r="T174" s="351"/>
      <c r="U174" s="349" t="s">
        <v>36</v>
      </c>
      <c r="V174" s="350">
        <f>VLOOKUP(U174,vstupy!$B$3:$C$15,2,FALSE)</f>
        <v>0</v>
      </c>
      <c r="W174" s="348"/>
      <c r="X174" s="283" t="s">
        <v>157</v>
      </c>
      <c r="Y174" s="284" t="s">
        <v>152</v>
      </c>
      <c r="Z174" s="285">
        <f>VLOOKUP($X174,vstupy!$B$18:$F$31,MATCH($Y174,vstupy!$B$17:$F$17,0),0)</f>
        <v>0</v>
      </c>
      <c r="AA174" s="286" t="s">
        <v>158</v>
      </c>
      <c r="AB174" s="285">
        <f>VLOOKUP($AA174,vstupy!$B$34:$C$36,2,FALSE)</f>
        <v>0</v>
      </c>
      <c r="AC174" s="285">
        <f t="shared" si="3152"/>
        <v>0</v>
      </c>
      <c r="AD174" s="338" t="s">
        <v>36</v>
      </c>
      <c r="AE174" s="325">
        <f>VLOOKUP(AD174,vstupy!$B$3:$C$15,2,FALSE)</f>
        <v>0</v>
      </c>
      <c r="AF174" s="328">
        <f>IFERROR(IF(M174=0,"N",O174/L174*J174),0)</f>
        <v>0</v>
      </c>
      <c r="AG174" s="330">
        <f>O174*J174</f>
        <v>0</v>
      </c>
      <c r="AH174" s="332">
        <f t="shared" ref="AH174" si="3230">P174*R174*J174</f>
        <v>425</v>
      </c>
      <c r="AI174" s="333">
        <f t="shared" ref="AI174" si="3231">IFERROR(AH174*M174,0)</f>
        <v>7225</v>
      </c>
      <c r="AJ174" s="332">
        <f t="shared" ref="AJ174" si="3232">IFERROR(IF(M174=0,"N",S174/L174*J174),0)</f>
        <v>0</v>
      </c>
      <c r="AK174" s="330">
        <f t="shared" ref="AK174" si="3233">S174*J174</f>
        <v>0</v>
      </c>
      <c r="AL174" s="330">
        <f>T174*V174*J174</f>
        <v>0</v>
      </c>
      <c r="AM174" s="334">
        <f t="shared" ref="AM174" si="3234">IFERROR(AL174*M174,0)</f>
        <v>0</v>
      </c>
      <c r="AN174" s="333">
        <f>IF(W174&gt;0,IF(AE174&gt;0,($G$5/160)*(W174/60)*AE174*J174,0),IF(AE174&gt;0,($G$5/160)*((AC174+AC175+AC176)/60)*AE174*J174,0))</f>
        <v>0</v>
      </c>
      <c r="AO174" s="336">
        <f>IFERROR(AN174*M174,0)</f>
        <v>0</v>
      </c>
      <c r="AP174" s="315">
        <f t="shared" ref="AP174" si="3235">IF($N174="In (zvyšuje náklady)",AF174,0)</f>
        <v>0</v>
      </c>
      <c r="AQ174" s="313">
        <f t="shared" ref="AQ174" si="3236">IF($N174="In (zvyšuje náklady)",AG174,0)</f>
        <v>0</v>
      </c>
      <c r="AR174" s="313">
        <f t="shared" ref="AR174" si="3237">IF($N174="In (zvyšuje náklady)",AH174,0)</f>
        <v>425</v>
      </c>
      <c r="AS174" s="313">
        <f t="shared" ref="AS174" si="3238">IF($N174="In (zvyšuje náklady)",AI174,0)</f>
        <v>7225</v>
      </c>
      <c r="AT174" s="313">
        <f t="shared" ref="AT174" si="3239">IF($N174="In (zvyšuje náklady)",AJ174,0)</f>
        <v>0</v>
      </c>
      <c r="AU174" s="313">
        <f t="shared" ref="AU174" si="3240">IF($N174="In (zvyšuje náklady)",AK174,0)</f>
        <v>0</v>
      </c>
      <c r="AV174" s="313">
        <f t="shared" ref="AV174" si="3241">IF($N174="In (zvyšuje náklady)",AL174,0)</f>
        <v>0</v>
      </c>
      <c r="AW174" s="313">
        <f t="shared" ref="AW174" si="3242">IF($N174="In (zvyšuje náklady)",AM174,0)</f>
        <v>0</v>
      </c>
      <c r="AX174" s="313">
        <f t="shared" ref="AX174" si="3243">IF($N174="In (zvyšuje náklady)",AN174,0)</f>
        <v>0</v>
      </c>
      <c r="AY174" s="313">
        <f t="shared" ref="AY174" si="3244">IF($N174="In (zvyšuje náklady)",AO174,0)</f>
        <v>0</v>
      </c>
      <c r="AZ174" s="313" t="str">
        <f t="shared" ref="AZ174" si="3245">IF($N174="Out (znižuje náklady)",AF174,"0")</f>
        <v>0</v>
      </c>
      <c r="BA174" s="313" t="str">
        <f t="shared" ref="BA174" si="3246">IF($N174="Out (znižuje náklady)",AG174,"0")</f>
        <v>0</v>
      </c>
      <c r="BB174" s="313" t="str">
        <f t="shared" ref="BB174" si="3247">IF($N174="Out (znižuje náklady)",AH174,"0")</f>
        <v>0</v>
      </c>
      <c r="BC174" s="313" t="str">
        <f t="shared" ref="BC174" si="3248">IF($N174="Out (znižuje náklady)",AI174,"0")</f>
        <v>0</v>
      </c>
      <c r="BD174" s="313" t="str">
        <f t="shared" ref="BD174" si="3249">IF($N174="Out (znižuje náklady)",AJ174,"0")</f>
        <v>0</v>
      </c>
      <c r="BE174" s="313" t="str">
        <f t="shared" ref="BE174" si="3250">IF($N174="Out (znižuje náklady)",AK174,"0")</f>
        <v>0</v>
      </c>
      <c r="BF174" s="313" t="str">
        <f t="shared" ref="BF174" si="3251">IF($N174="Out (znižuje náklady)",AL174,"0")</f>
        <v>0</v>
      </c>
      <c r="BG174" s="313" t="str">
        <f t="shared" ref="BG174" si="3252">IF($N174="Out (znižuje náklady)",AM174,"0")</f>
        <v>0</v>
      </c>
      <c r="BH174" s="313" t="str">
        <f t="shared" ref="BH174" si="3253">IF($N174="Out (znižuje náklady)",AN174,"0")</f>
        <v>0</v>
      </c>
      <c r="BI174" s="324" t="str">
        <f t="shared" ref="BI174" si="3254">IF($N174="Out (znižuje náklady)",AO174,"0")</f>
        <v>0</v>
      </c>
      <c r="BJ174" s="314">
        <f>IF(F174=vstupy!$B$47,0,1)</f>
        <v>1</v>
      </c>
      <c r="BK174" s="315">
        <f t="shared" ref="BK174" si="3255">$BJ174*AP174</f>
        <v>0</v>
      </c>
      <c r="BL174" s="313">
        <f t="shared" ref="BL174" si="3256">$BJ174*AQ174</f>
        <v>0</v>
      </c>
      <c r="BM174" s="313">
        <f t="shared" ref="BM174" si="3257">$BJ174*AR174</f>
        <v>425</v>
      </c>
      <c r="BN174" s="313">
        <f t="shared" ref="BN174" si="3258">$BJ174*AS174</f>
        <v>7225</v>
      </c>
      <c r="BO174" s="313">
        <f t="shared" ref="BO174" si="3259">$BJ174*AT174</f>
        <v>0</v>
      </c>
      <c r="BP174" s="313">
        <f t="shared" ref="BP174" si="3260">$BJ174*AU174</f>
        <v>0</v>
      </c>
      <c r="BQ174" s="313">
        <f t="shared" ref="BQ174" si="3261">$BJ174*AV174</f>
        <v>0</v>
      </c>
      <c r="BR174" s="313">
        <f t="shared" ref="BR174" si="3262">$BJ174*AW174</f>
        <v>0</v>
      </c>
      <c r="BS174" s="313">
        <f t="shared" ref="BS174" si="3263">$BJ174*AX174</f>
        <v>0</v>
      </c>
      <c r="BT174" s="310">
        <f t="shared" ref="BT174" si="3264">$BJ174*AY174</f>
        <v>0</v>
      </c>
      <c r="BU174" s="315">
        <f t="shared" ref="BU174" si="3265">$BJ174*AZ174</f>
        <v>0</v>
      </c>
      <c r="BV174" s="313">
        <f t="shared" ref="BV174" si="3266">$BJ174*BA174</f>
        <v>0</v>
      </c>
      <c r="BW174" s="313">
        <f t="shared" ref="BW174" si="3267">$BJ174*BB174</f>
        <v>0</v>
      </c>
      <c r="BX174" s="313">
        <f t="shared" ref="BX174" si="3268">$BJ174*BC174</f>
        <v>0</v>
      </c>
      <c r="BY174" s="313">
        <f t="shared" ref="BY174" si="3269">$BJ174*BD174</f>
        <v>0</v>
      </c>
      <c r="BZ174" s="313">
        <f t="shared" ref="BZ174" si="3270">$BJ174*BE174</f>
        <v>0</v>
      </c>
      <c r="CA174" s="313">
        <f t="shared" ref="CA174" si="3271">$BJ174*BF174</f>
        <v>0</v>
      </c>
      <c r="CB174" s="313">
        <f t="shared" ref="CB174" si="3272">$BJ174*BG174</f>
        <v>0</v>
      </c>
      <c r="CC174" s="313">
        <f t="shared" ref="CC174" si="3273">$BJ174*BH174</f>
        <v>0</v>
      </c>
      <c r="CD174" s="310">
        <f t="shared" ref="CD174" si="3274">$BJ174*BI174</f>
        <v>0</v>
      </c>
      <c r="CE174" s="316">
        <f>IF(N174="Nemení sa",1,0)</f>
        <v>0</v>
      </c>
      <c r="CF174" s="315">
        <f>AG174*$CE174</f>
        <v>0</v>
      </c>
      <c r="CG174" s="313">
        <f>AI174*$CE174</f>
        <v>0</v>
      </c>
      <c r="CH174" s="313">
        <f>AK174*$CE174</f>
        <v>0</v>
      </c>
      <c r="CI174" s="313">
        <f>AM174*$CE174</f>
        <v>0</v>
      </c>
      <c r="CJ174" s="310">
        <f>AO174*$CE174</f>
        <v>0</v>
      </c>
      <c r="CK174" s="317">
        <f t="shared" ref="CK174" si="3275">SUM(CF174:CJ176)</f>
        <v>0</v>
      </c>
      <c r="CL174" s="318">
        <f>IF(F174=vstupy!B$42,"1",0)</f>
        <v>0</v>
      </c>
      <c r="CM174" s="315">
        <f t="shared" ref="CM174" si="3276">IF($CL174="1",AP174,0)</f>
        <v>0</v>
      </c>
      <c r="CN174" s="313">
        <f t="shared" ref="CN174" si="3277">IF($CL174="1",AQ174,0)</f>
        <v>0</v>
      </c>
      <c r="CO174" s="313">
        <f t="shared" ref="CO174" si="3278">IF($CL174="1",AR174,0)</f>
        <v>0</v>
      </c>
      <c r="CP174" s="313">
        <f t="shared" ref="CP174" si="3279">IF($CL174="1",AS174,0)</f>
        <v>0</v>
      </c>
      <c r="CQ174" s="313">
        <f t="shared" ref="CQ174" si="3280">IF($CL174="1",AT174,0)</f>
        <v>0</v>
      </c>
      <c r="CR174" s="313">
        <f t="shared" ref="CR174" si="3281">IF($CL174="1",AU174,0)</f>
        <v>0</v>
      </c>
      <c r="CS174" s="313">
        <f t="shared" ref="CS174" si="3282">IF($CL174="1",AV174,0)</f>
        <v>0</v>
      </c>
      <c r="CT174" s="313">
        <f t="shared" ref="CT174" si="3283">IF($CL174="1",AW174,0)</f>
        <v>0</v>
      </c>
      <c r="CU174" s="313">
        <f t="shared" ref="CU174" si="3284">IF($CL174="1",AX174,0)</f>
        <v>0</v>
      </c>
      <c r="CV174" s="310">
        <f t="shared" ref="CV174" si="3285">IF($CL174="1",AY174,0)</f>
        <v>0</v>
      </c>
      <c r="CW174" s="314">
        <f>CP174+CT174+CV174</f>
        <v>0</v>
      </c>
      <c r="CX174" s="314">
        <f t="shared" ref="CX174" si="3286">CN174+CR174</f>
        <v>0</v>
      </c>
      <c r="CY174" s="315">
        <f t="shared" ref="CY174" si="3287">IF($CL174="1",AZ174,0)</f>
        <v>0</v>
      </c>
      <c r="CZ174" s="313">
        <f t="shared" ref="CZ174" si="3288">IF($CL174="1",BA174,0)</f>
        <v>0</v>
      </c>
      <c r="DA174" s="313">
        <f t="shared" ref="DA174" si="3289">IF($CL174="1",BB174,0)</f>
        <v>0</v>
      </c>
      <c r="DB174" s="313">
        <f t="shared" ref="DB174" si="3290">IF($CL174="1",BC174,0)</f>
        <v>0</v>
      </c>
      <c r="DC174" s="313">
        <f t="shared" ref="DC174" si="3291">IF($CL174="1",BD174,0)</f>
        <v>0</v>
      </c>
      <c r="DD174" s="313">
        <f t="shared" ref="DD174" si="3292">IF($CL174="1",BE174,0)</f>
        <v>0</v>
      </c>
      <c r="DE174" s="313">
        <f t="shared" ref="DE174" si="3293">IF($CL174="1",BF174,0)</f>
        <v>0</v>
      </c>
      <c r="DF174" s="313">
        <f t="shared" ref="DF174" si="3294">IF($CL174="1",BG174,0)</f>
        <v>0</v>
      </c>
      <c r="DG174" s="313">
        <f t="shared" ref="DG174" si="3295">IF($CL174="1",BH174,0)</f>
        <v>0</v>
      </c>
      <c r="DH174" s="310">
        <f t="shared" ref="DH174" si="3296">IF($CL174="1",BI174,0)</f>
        <v>0</v>
      </c>
      <c r="DI174" s="321">
        <f>DB174+DF174+DH174</f>
        <v>0</v>
      </c>
      <c r="DJ174" s="321">
        <f t="shared" ref="DJ174" si="3297">CZ174+DD174</f>
        <v>0</v>
      </c>
      <c r="DK174" s="322">
        <f>IF(CE174=0,1,0)</f>
        <v>1</v>
      </c>
      <c r="DL174" s="322">
        <f>IFERROR(IF($AF174="N",AH174+AJ174+AL174+AN174,AF174+AH174+AJ174+AL174+AN174),0)*$DK174</f>
        <v>425</v>
      </c>
      <c r="DM174" s="322">
        <f>(AG174+AI174+AK174+AM174+AO174)*$DK174</f>
        <v>7225</v>
      </c>
      <c r="DN174" s="322">
        <f>AS174+AW174+AY174-CW174</f>
        <v>7225</v>
      </c>
      <c r="DO174" s="322">
        <f>BC174+BG174+BI174-DI174</f>
        <v>0</v>
      </c>
      <c r="DP174" s="322">
        <f>DN174+DO174</f>
        <v>7225</v>
      </c>
      <c r="DQ174" s="323" t="str">
        <f>IF(OR(F174=vstupy!B$40,F174=vstupy!B$41,F174=vstupy!B$42,),"0","1")</f>
        <v>0</v>
      </c>
      <c r="DR174" s="315">
        <f>IF($DQ174="1",AQ174,"0")+CF174</f>
        <v>0</v>
      </c>
      <c r="DS174" s="313">
        <f>IF($DQ174="1",AS174,"0")+CG174</f>
        <v>0</v>
      </c>
      <c r="DT174" s="313">
        <f>IF($DQ174="1",AU174,"0")+CH174</f>
        <v>0</v>
      </c>
      <c r="DU174" s="313">
        <f>IF($DQ174="1",AW174,"0")+CI174</f>
        <v>0</v>
      </c>
      <c r="DV174" s="310">
        <f>IF($DQ174="1",AY174,"0")+CJ174</f>
        <v>0</v>
      </c>
      <c r="DW174" s="311">
        <f t="shared" ref="DW174" si="3298">SUM(DR174:DV176)</f>
        <v>0</v>
      </c>
      <c r="DX174" s="315" t="str">
        <f t="shared" ref="DX174" si="3299">IF($DQ174="1",BA174,"0")</f>
        <v>0</v>
      </c>
      <c r="DY174" s="313" t="str">
        <f t="shared" ref="DY174" si="3300">IF($DQ174="1",BC174,"0")</f>
        <v>0</v>
      </c>
      <c r="DZ174" s="313" t="str">
        <f t="shared" ref="DZ174" si="3301">IF($DQ174="1",BE174,"0")</f>
        <v>0</v>
      </c>
      <c r="EA174" s="313" t="str">
        <f>IF($DQ174="1",BG174,"0")</f>
        <v>0</v>
      </c>
      <c r="EB174" s="310" t="str">
        <f>IF($DQ174="1",BI174,"0")</f>
        <v>0</v>
      </c>
      <c r="EC174" s="311">
        <f t="shared" ref="EC174" si="3302">SUM(DX174:EB176)</f>
        <v>0</v>
      </c>
      <c r="ED174" s="312">
        <f>EC174+DW174</f>
        <v>0</v>
      </c>
    </row>
    <row r="175" spans="2:134" ht="12.6" customHeight="1" x14ac:dyDescent="0.2">
      <c r="B175" s="366"/>
      <c r="C175" s="363"/>
      <c r="D175" s="363"/>
      <c r="E175" s="363"/>
      <c r="F175" s="356"/>
      <c r="G175" s="362"/>
      <c r="H175" s="308"/>
      <c r="I175" s="308"/>
      <c r="J175" s="299"/>
      <c r="K175" s="356"/>
      <c r="L175" s="348"/>
      <c r="M175" s="354"/>
      <c r="N175" s="348"/>
      <c r="O175" s="348"/>
      <c r="P175" s="348"/>
      <c r="Q175" s="349"/>
      <c r="R175" s="350"/>
      <c r="S175" s="348"/>
      <c r="T175" s="351"/>
      <c r="U175" s="349"/>
      <c r="V175" s="350"/>
      <c r="W175" s="348"/>
      <c r="X175" s="283" t="s">
        <v>157</v>
      </c>
      <c r="Y175" s="284" t="s">
        <v>152</v>
      </c>
      <c r="Z175" s="285">
        <f>VLOOKUP($X175,vstupy!$B$18:$F$31,MATCH($Y175,vstupy!$B$17:$F$17,0),0)</f>
        <v>0</v>
      </c>
      <c r="AA175" s="286" t="s">
        <v>158</v>
      </c>
      <c r="AB175" s="285">
        <f>VLOOKUP($AA175,vstupy!$B$34:$C$36,2,FALSE)</f>
        <v>0</v>
      </c>
      <c r="AC175" s="285">
        <f t="shared" si="3152"/>
        <v>0</v>
      </c>
      <c r="AD175" s="339"/>
      <c r="AE175" s="326"/>
      <c r="AF175" s="315"/>
      <c r="AG175" s="330"/>
      <c r="AH175" s="330"/>
      <c r="AI175" s="330"/>
      <c r="AJ175" s="330"/>
      <c r="AK175" s="330"/>
      <c r="AL175" s="330"/>
      <c r="AM175" s="335"/>
      <c r="AN175" s="330"/>
      <c r="AO175" s="336"/>
      <c r="AP175" s="315"/>
      <c r="AQ175" s="313"/>
      <c r="AR175" s="313"/>
      <c r="AS175" s="313"/>
      <c r="AT175" s="313"/>
      <c r="AU175" s="313"/>
      <c r="AV175" s="313"/>
      <c r="AW175" s="313"/>
      <c r="AX175" s="313"/>
      <c r="AY175" s="313"/>
      <c r="AZ175" s="313"/>
      <c r="BA175" s="313"/>
      <c r="BB175" s="313"/>
      <c r="BC175" s="313"/>
      <c r="BD175" s="313"/>
      <c r="BE175" s="313"/>
      <c r="BF175" s="313"/>
      <c r="BG175" s="313"/>
      <c r="BH175" s="313"/>
      <c r="BI175" s="324"/>
      <c r="BJ175" s="314"/>
      <c r="BK175" s="315"/>
      <c r="BL175" s="313"/>
      <c r="BM175" s="313"/>
      <c r="BN175" s="313"/>
      <c r="BO175" s="313"/>
      <c r="BP175" s="313"/>
      <c r="BQ175" s="313"/>
      <c r="BR175" s="313"/>
      <c r="BS175" s="313"/>
      <c r="BT175" s="310"/>
      <c r="BU175" s="315"/>
      <c r="BV175" s="313"/>
      <c r="BW175" s="313"/>
      <c r="BX175" s="313"/>
      <c r="BY175" s="313"/>
      <c r="BZ175" s="313"/>
      <c r="CA175" s="313"/>
      <c r="CB175" s="313"/>
      <c r="CC175" s="313"/>
      <c r="CD175" s="310"/>
      <c r="CE175" s="316"/>
      <c r="CF175" s="315"/>
      <c r="CG175" s="313"/>
      <c r="CH175" s="313"/>
      <c r="CI175" s="313"/>
      <c r="CJ175" s="310"/>
      <c r="CK175" s="317"/>
      <c r="CL175" s="319"/>
      <c r="CM175" s="315"/>
      <c r="CN175" s="313"/>
      <c r="CO175" s="313"/>
      <c r="CP175" s="313"/>
      <c r="CQ175" s="313"/>
      <c r="CR175" s="313"/>
      <c r="CS175" s="313"/>
      <c r="CT175" s="313"/>
      <c r="CU175" s="313"/>
      <c r="CV175" s="310"/>
      <c r="CW175" s="314"/>
      <c r="CX175" s="314"/>
      <c r="CY175" s="315"/>
      <c r="CZ175" s="313"/>
      <c r="DA175" s="313"/>
      <c r="DB175" s="313"/>
      <c r="DC175" s="313"/>
      <c r="DD175" s="313"/>
      <c r="DE175" s="313"/>
      <c r="DF175" s="313"/>
      <c r="DG175" s="313"/>
      <c r="DH175" s="310"/>
      <c r="DI175" s="321"/>
      <c r="DJ175" s="321"/>
      <c r="DK175" s="322"/>
      <c r="DL175" s="322"/>
      <c r="DM175" s="322"/>
      <c r="DN175" s="322"/>
      <c r="DO175" s="322"/>
      <c r="DP175" s="322"/>
      <c r="DQ175" s="323"/>
      <c r="DR175" s="315"/>
      <c r="DS175" s="313"/>
      <c r="DT175" s="313"/>
      <c r="DU175" s="313"/>
      <c r="DV175" s="310"/>
      <c r="DW175" s="311"/>
      <c r="DX175" s="315"/>
      <c r="DY175" s="313"/>
      <c r="DZ175" s="313"/>
      <c r="EA175" s="313"/>
      <c r="EB175" s="310"/>
      <c r="EC175" s="311"/>
      <c r="ED175" s="312"/>
    </row>
    <row r="176" spans="2:134" ht="12.6" customHeight="1" x14ac:dyDescent="0.2">
      <c r="B176" s="366"/>
      <c r="C176" s="363"/>
      <c r="D176" s="363"/>
      <c r="E176" s="363"/>
      <c r="F176" s="357"/>
      <c r="G176" s="362"/>
      <c r="H176" s="309"/>
      <c r="I176" s="309"/>
      <c r="J176" s="300"/>
      <c r="K176" s="357"/>
      <c r="L176" s="348"/>
      <c r="M176" s="354"/>
      <c r="N176" s="348"/>
      <c r="O176" s="348"/>
      <c r="P176" s="348"/>
      <c r="Q176" s="349"/>
      <c r="R176" s="350"/>
      <c r="S176" s="348"/>
      <c r="T176" s="351"/>
      <c r="U176" s="349"/>
      <c r="V176" s="350"/>
      <c r="W176" s="348"/>
      <c r="X176" s="283" t="s">
        <v>157</v>
      </c>
      <c r="Y176" s="284" t="s">
        <v>152</v>
      </c>
      <c r="Z176" s="285">
        <f>VLOOKUP($X176,vstupy!$B$18:$F$31,MATCH($Y176,vstupy!$B$17:$F$17,0),0)</f>
        <v>0</v>
      </c>
      <c r="AA176" s="286" t="s">
        <v>158</v>
      </c>
      <c r="AB176" s="285">
        <f>VLOOKUP($AA176,vstupy!$B$34:$C$36,2,FALSE)</f>
        <v>0</v>
      </c>
      <c r="AC176" s="285">
        <f t="shared" si="3152"/>
        <v>0</v>
      </c>
      <c r="AD176" s="340"/>
      <c r="AE176" s="327"/>
      <c r="AF176" s="315"/>
      <c r="AG176" s="330"/>
      <c r="AH176" s="330"/>
      <c r="AI176" s="330"/>
      <c r="AJ176" s="330"/>
      <c r="AK176" s="330"/>
      <c r="AL176" s="330"/>
      <c r="AM176" s="333"/>
      <c r="AN176" s="330"/>
      <c r="AO176" s="336"/>
      <c r="AP176" s="315"/>
      <c r="AQ176" s="313"/>
      <c r="AR176" s="313"/>
      <c r="AS176" s="313"/>
      <c r="AT176" s="313"/>
      <c r="AU176" s="313"/>
      <c r="AV176" s="313"/>
      <c r="AW176" s="313"/>
      <c r="AX176" s="313"/>
      <c r="AY176" s="313"/>
      <c r="AZ176" s="313"/>
      <c r="BA176" s="313"/>
      <c r="BB176" s="313"/>
      <c r="BC176" s="313"/>
      <c r="BD176" s="313"/>
      <c r="BE176" s="313"/>
      <c r="BF176" s="313"/>
      <c r="BG176" s="313"/>
      <c r="BH176" s="313"/>
      <c r="BI176" s="324"/>
      <c r="BJ176" s="314"/>
      <c r="BK176" s="315"/>
      <c r="BL176" s="313"/>
      <c r="BM176" s="313"/>
      <c r="BN176" s="313"/>
      <c r="BO176" s="313"/>
      <c r="BP176" s="313"/>
      <c r="BQ176" s="313"/>
      <c r="BR176" s="313"/>
      <c r="BS176" s="313"/>
      <c r="BT176" s="310"/>
      <c r="BU176" s="315"/>
      <c r="BV176" s="313"/>
      <c r="BW176" s="313"/>
      <c r="BX176" s="313"/>
      <c r="BY176" s="313"/>
      <c r="BZ176" s="313"/>
      <c r="CA176" s="313"/>
      <c r="CB176" s="313"/>
      <c r="CC176" s="313"/>
      <c r="CD176" s="310"/>
      <c r="CE176" s="316"/>
      <c r="CF176" s="315"/>
      <c r="CG176" s="313"/>
      <c r="CH176" s="313"/>
      <c r="CI176" s="313"/>
      <c r="CJ176" s="310"/>
      <c r="CK176" s="317"/>
      <c r="CL176" s="320"/>
      <c r="CM176" s="315"/>
      <c r="CN176" s="313"/>
      <c r="CO176" s="313"/>
      <c r="CP176" s="313"/>
      <c r="CQ176" s="313"/>
      <c r="CR176" s="313"/>
      <c r="CS176" s="313"/>
      <c r="CT176" s="313"/>
      <c r="CU176" s="313"/>
      <c r="CV176" s="310"/>
      <c r="CW176" s="314"/>
      <c r="CX176" s="314"/>
      <c r="CY176" s="315"/>
      <c r="CZ176" s="313"/>
      <c r="DA176" s="313"/>
      <c r="DB176" s="313"/>
      <c r="DC176" s="313"/>
      <c r="DD176" s="313"/>
      <c r="DE176" s="313"/>
      <c r="DF176" s="313"/>
      <c r="DG176" s="313"/>
      <c r="DH176" s="310"/>
      <c r="DI176" s="321"/>
      <c r="DJ176" s="321"/>
      <c r="DK176" s="322"/>
      <c r="DL176" s="322"/>
      <c r="DM176" s="322"/>
      <c r="DN176" s="322"/>
      <c r="DO176" s="322"/>
      <c r="DP176" s="322"/>
      <c r="DQ176" s="323"/>
      <c r="DR176" s="315"/>
      <c r="DS176" s="313"/>
      <c r="DT176" s="313"/>
      <c r="DU176" s="313"/>
      <c r="DV176" s="310"/>
      <c r="DW176" s="311"/>
      <c r="DX176" s="315"/>
      <c r="DY176" s="313"/>
      <c r="DZ176" s="313"/>
      <c r="EA176" s="313"/>
      <c r="EB176" s="310"/>
      <c r="EC176" s="311"/>
      <c r="ED176" s="312"/>
    </row>
    <row r="177" spans="2:134" ht="12.6" customHeight="1" x14ac:dyDescent="0.2">
      <c r="B177" s="365">
        <f t="shared" ref="B177" si="3303">B174+1</f>
        <v>57</v>
      </c>
      <c r="C177" s="364" t="s">
        <v>383</v>
      </c>
      <c r="D177" s="364" t="s">
        <v>331</v>
      </c>
      <c r="E177" s="364" t="s">
        <v>329</v>
      </c>
      <c r="F177" s="358" t="s">
        <v>208</v>
      </c>
      <c r="G177" s="361">
        <v>46388</v>
      </c>
      <c r="H177" s="301" t="str">
        <f t="shared" ref="H177" si="3304">IF($F177="3e)  Skoršia transpozícia  - zavedenie transpozície pred termínom ktorý určuje smernica EÚ. "," ","")</f>
        <v/>
      </c>
      <c r="I177" s="301" t="str">
        <f t="shared" ref="I177" si="3305">IF($F177="3e)  Skoršia transpozícia  - zavedenie transpozície pred termínom ktorý určuje smernica EÚ. ",$H177,"NA")</f>
        <v>NA</v>
      </c>
      <c r="J177" s="304">
        <f>IF(I177&gt;12,1,I177/12)</f>
        <v>1</v>
      </c>
      <c r="K177" s="358" t="s">
        <v>477</v>
      </c>
      <c r="L177" s="344">
        <v>0</v>
      </c>
      <c r="M177" s="367">
        <f>IF(L177="N",0,L177)</f>
        <v>0</v>
      </c>
      <c r="N177" s="344" t="s">
        <v>211</v>
      </c>
      <c r="O177" s="344"/>
      <c r="P177" s="352">
        <v>1000</v>
      </c>
      <c r="Q177" s="345" t="s">
        <v>185</v>
      </c>
      <c r="R177" s="346">
        <f>VLOOKUP(Q177,vstupy!$B$3:$C$15,2,FALSE)</f>
        <v>0.25</v>
      </c>
      <c r="S177" s="344"/>
      <c r="T177" s="347"/>
      <c r="U177" s="345" t="s">
        <v>36</v>
      </c>
      <c r="V177" s="346">
        <f>VLOOKUP(U177,vstupy!$B$3:$C$15,2,FALSE)</f>
        <v>0</v>
      </c>
      <c r="W177" s="344"/>
      <c r="X177" s="174" t="s">
        <v>157</v>
      </c>
      <c r="Y177" s="188" t="s">
        <v>152</v>
      </c>
      <c r="Z177" s="185">
        <f>VLOOKUP($X177,vstupy!$B$18:$F$31,MATCH($Y177,vstupy!$B$17:$F$17,0),0)</f>
        <v>0</v>
      </c>
      <c r="AA177" s="121" t="s">
        <v>158</v>
      </c>
      <c r="AB177" s="185">
        <f>VLOOKUP($AA177,vstupy!$B$34:$C$36,2,FALSE)</f>
        <v>0</v>
      </c>
      <c r="AC177" s="185">
        <f t="shared" si="3152"/>
        <v>0</v>
      </c>
      <c r="AD177" s="341" t="s">
        <v>36</v>
      </c>
      <c r="AE177" s="325">
        <f>VLOOKUP(AD177,vstupy!$B$3:$C$15,2,FALSE)</f>
        <v>0</v>
      </c>
      <c r="AF177" s="328" t="str">
        <f>IFERROR(IF(M177=0,"N",O177/L177*J177),0)</f>
        <v>N</v>
      </c>
      <c r="AG177" s="330">
        <f>O177*J177</f>
        <v>0</v>
      </c>
      <c r="AH177" s="332">
        <f t="shared" ref="AH177" si="3306">P177*R177*J177</f>
        <v>250</v>
      </c>
      <c r="AI177" s="333">
        <f t="shared" ref="AI177" si="3307">IFERROR(AH177*M177,0)</f>
        <v>0</v>
      </c>
      <c r="AJ177" s="332" t="str">
        <f t="shared" ref="AJ177" si="3308">IFERROR(IF(M177=0,"N",S177/L177*J177),0)</f>
        <v>N</v>
      </c>
      <c r="AK177" s="330">
        <f t="shared" ref="AK177" si="3309">S177*J177</f>
        <v>0</v>
      </c>
      <c r="AL177" s="330">
        <f>T177*V177*J177</f>
        <v>0</v>
      </c>
      <c r="AM177" s="334">
        <f t="shared" ref="AM177" si="3310">IFERROR(AL177*M177,0)</f>
        <v>0</v>
      </c>
      <c r="AN177" s="333">
        <f t="shared" ref="AN177" si="3311">IF(W177&gt;0,IF(AE177&gt;0,($G$5/160)*(W177/60)*AE177*J177,0),IF(AE177&gt;0,($G$5/160)*((AC177+AC178+AC179)/60)*AE177*J177,0))</f>
        <v>0</v>
      </c>
      <c r="AO177" s="336">
        <f>IFERROR(AN177*M177,0)</f>
        <v>0</v>
      </c>
      <c r="AP177" s="315" t="str">
        <f t="shared" ref="AP177" si="3312">IF($N177="In (zvyšuje náklady)",AF177,0)</f>
        <v>N</v>
      </c>
      <c r="AQ177" s="313">
        <f t="shared" ref="AQ177" si="3313">IF($N177="In (zvyšuje náklady)",AG177,0)</f>
        <v>0</v>
      </c>
      <c r="AR177" s="313">
        <f t="shared" ref="AR177" si="3314">IF($N177="In (zvyšuje náklady)",AH177,0)</f>
        <v>250</v>
      </c>
      <c r="AS177" s="313">
        <f t="shared" ref="AS177" si="3315">IF($N177="In (zvyšuje náklady)",AI177,0)</f>
        <v>0</v>
      </c>
      <c r="AT177" s="313" t="str">
        <f t="shared" ref="AT177" si="3316">IF($N177="In (zvyšuje náklady)",AJ177,0)</f>
        <v>N</v>
      </c>
      <c r="AU177" s="313">
        <f t="shared" ref="AU177" si="3317">IF($N177="In (zvyšuje náklady)",AK177,0)</f>
        <v>0</v>
      </c>
      <c r="AV177" s="313">
        <f t="shared" ref="AV177" si="3318">IF($N177="In (zvyšuje náklady)",AL177,0)</f>
        <v>0</v>
      </c>
      <c r="AW177" s="313">
        <f t="shared" ref="AW177" si="3319">IF($N177="In (zvyšuje náklady)",AM177,0)</f>
        <v>0</v>
      </c>
      <c r="AX177" s="313">
        <f t="shared" ref="AX177" si="3320">IF($N177="In (zvyšuje náklady)",AN177,0)</f>
        <v>0</v>
      </c>
      <c r="AY177" s="313">
        <f t="shared" ref="AY177" si="3321">IF($N177="In (zvyšuje náklady)",AO177,0)</f>
        <v>0</v>
      </c>
      <c r="AZ177" s="313" t="str">
        <f t="shared" ref="AZ177" si="3322">IF($N177="Out (znižuje náklady)",AF177,"0")</f>
        <v>0</v>
      </c>
      <c r="BA177" s="313" t="str">
        <f t="shared" ref="BA177" si="3323">IF($N177="Out (znižuje náklady)",AG177,"0")</f>
        <v>0</v>
      </c>
      <c r="BB177" s="313" t="str">
        <f t="shared" ref="BB177" si="3324">IF($N177="Out (znižuje náklady)",AH177,"0")</f>
        <v>0</v>
      </c>
      <c r="BC177" s="313" t="str">
        <f t="shared" ref="BC177" si="3325">IF($N177="Out (znižuje náklady)",AI177,"0")</f>
        <v>0</v>
      </c>
      <c r="BD177" s="313" t="str">
        <f t="shared" ref="BD177" si="3326">IF($N177="Out (znižuje náklady)",AJ177,"0")</f>
        <v>0</v>
      </c>
      <c r="BE177" s="313" t="str">
        <f t="shared" ref="BE177" si="3327">IF($N177="Out (znižuje náklady)",AK177,"0")</f>
        <v>0</v>
      </c>
      <c r="BF177" s="313" t="str">
        <f t="shared" ref="BF177" si="3328">IF($N177="Out (znižuje náklady)",AL177,"0")</f>
        <v>0</v>
      </c>
      <c r="BG177" s="313" t="str">
        <f t="shared" ref="BG177" si="3329">IF($N177="Out (znižuje náklady)",AM177,"0")</f>
        <v>0</v>
      </c>
      <c r="BH177" s="313" t="str">
        <f t="shared" ref="BH177" si="3330">IF($N177="Out (znižuje náklady)",AN177,"0")</f>
        <v>0</v>
      </c>
      <c r="BI177" s="324" t="str">
        <f t="shared" ref="BI177" si="3331">IF($N177="Out (znižuje náklady)",AO177,"0")</f>
        <v>0</v>
      </c>
      <c r="BJ177" s="314">
        <f>IF(F177=vstupy!$B$47,0,1)</f>
        <v>1</v>
      </c>
      <c r="BK177" s="315" t="e">
        <f t="shared" ref="BK177" si="3332">$BJ177*AP177</f>
        <v>#VALUE!</v>
      </c>
      <c r="BL177" s="313">
        <f t="shared" ref="BL177" si="3333">$BJ177*AQ177</f>
        <v>0</v>
      </c>
      <c r="BM177" s="313">
        <f t="shared" ref="BM177" si="3334">$BJ177*AR177</f>
        <v>250</v>
      </c>
      <c r="BN177" s="313">
        <f t="shared" ref="BN177" si="3335">$BJ177*AS177</f>
        <v>0</v>
      </c>
      <c r="BO177" s="313" t="e">
        <f t="shared" ref="BO177" si="3336">$BJ177*AT177</f>
        <v>#VALUE!</v>
      </c>
      <c r="BP177" s="313">
        <f t="shared" ref="BP177" si="3337">$BJ177*AU177</f>
        <v>0</v>
      </c>
      <c r="BQ177" s="313">
        <f t="shared" ref="BQ177" si="3338">$BJ177*AV177</f>
        <v>0</v>
      </c>
      <c r="BR177" s="313">
        <f t="shared" ref="BR177" si="3339">$BJ177*AW177</f>
        <v>0</v>
      </c>
      <c r="BS177" s="313">
        <f t="shared" ref="BS177" si="3340">$BJ177*AX177</f>
        <v>0</v>
      </c>
      <c r="BT177" s="310">
        <f t="shared" ref="BT177" si="3341">$BJ177*AY177</f>
        <v>0</v>
      </c>
      <c r="BU177" s="315">
        <f t="shared" ref="BU177" si="3342">$BJ177*AZ177</f>
        <v>0</v>
      </c>
      <c r="BV177" s="313">
        <f t="shared" ref="BV177" si="3343">$BJ177*BA177</f>
        <v>0</v>
      </c>
      <c r="BW177" s="313">
        <f t="shared" ref="BW177" si="3344">$BJ177*BB177</f>
        <v>0</v>
      </c>
      <c r="BX177" s="313">
        <f t="shared" ref="BX177" si="3345">$BJ177*BC177</f>
        <v>0</v>
      </c>
      <c r="BY177" s="313">
        <f t="shared" ref="BY177" si="3346">$BJ177*BD177</f>
        <v>0</v>
      </c>
      <c r="BZ177" s="313">
        <f t="shared" ref="BZ177" si="3347">$BJ177*BE177</f>
        <v>0</v>
      </c>
      <c r="CA177" s="313">
        <f t="shared" ref="CA177" si="3348">$BJ177*BF177</f>
        <v>0</v>
      </c>
      <c r="CB177" s="313">
        <f t="shared" ref="CB177" si="3349">$BJ177*BG177</f>
        <v>0</v>
      </c>
      <c r="CC177" s="313">
        <f t="shared" ref="CC177" si="3350">$BJ177*BH177</f>
        <v>0</v>
      </c>
      <c r="CD177" s="310">
        <f t="shared" ref="CD177" si="3351">$BJ177*BI177</f>
        <v>0</v>
      </c>
      <c r="CE177" s="316">
        <f>IF(N177="Nemení sa",1,0)</f>
        <v>0</v>
      </c>
      <c r="CF177" s="315">
        <f>AG177*$CE177</f>
        <v>0</v>
      </c>
      <c r="CG177" s="313">
        <f>AI177*$CE177</f>
        <v>0</v>
      </c>
      <c r="CH177" s="313">
        <f>AK177*$CE177</f>
        <v>0</v>
      </c>
      <c r="CI177" s="313">
        <f>AM177*$CE177</f>
        <v>0</v>
      </c>
      <c r="CJ177" s="310">
        <f>AO177*$CE177</f>
        <v>0</v>
      </c>
      <c r="CK177" s="317">
        <f t="shared" ref="CK177" si="3352">SUM(CF177:CJ179)</f>
        <v>0</v>
      </c>
      <c r="CL177" s="318">
        <f>IF(F177=vstupy!B$42,"1",0)</f>
        <v>0</v>
      </c>
      <c r="CM177" s="315">
        <f t="shared" ref="CM177" si="3353">IF($CL177="1",AP177,0)</f>
        <v>0</v>
      </c>
      <c r="CN177" s="313">
        <f t="shared" ref="CN177" si="3354">IF($CL177="1",AQ177,0)</f>
        <v>0</v>
      </c>
      <c r="CO177" s="313">
        <f t="shared" ref="CO177" si="3355">IF($CL177="1",AR177,0)</f>
        <v>0</v>
      </c>
      <c r="CP177" s="313">
        <f t="shared" ref="CP177" si="3356">IF($CL177="1",AS177,0)</f>
        <v>0</v>
      </c>
      <c r="CQ177" s="313">
        <f t="shared" ref="CQ177" si="3357">IF($CL177="1",AT177,0)</f>
        <v>0</v>
      </c>
      <c r="CR177" s="313">
        <f t="shared" ref="CR177" si="3358">IF($CL177="1",AU177,0)</f>
        <v>0</v>
      </c>
      <c r="CS177" s="313">
        <f t="shared" ref="CS177" si="3359">IF($CL177="1",AV177,0)</f>
        <v>0</v>
      </c>
      <c r="CT177" s="313">
        <f t="shared" ref="CT177" si="3360">IF($CL177="1",AW177,0)</f>
        <v>0</v>
      </c>
      <c r="CU177" s="313">
        <f t="shared" ref="CU177" si="3361">IF($CL177="1",AX177,0)</f>
        <v>0</v>
      </c>
      <c r="CV177" s="310">
        <f t="shared" ref="CV177" si="3362">IF($CL177="1",AY177,0)</f>
        <v>0</v>
      </c>
      <c r="CW177" s="314">
        <f>CP177+CT177+CV177</f>
        <v>0</v>
      </c>
      <c r="CX177" s="314">
        <f t="shared" ref="CX177" si="3363">CN177+CR177</f>
        <v>0</v>
      </c>
      <c r="CY177" s="315">
        <f t="shared" ref="CY177" si="3364">IF($CL177="1",AZ177,0)</f>
        <v>0</v>
      </c>
      <c r="CZ177" s="313">
        <f t="shared" ref="CZ177" si="3365">IF($CL177="1",BA177,0)</f>
        <v>0</v>
      </c>
      <c r="DA177" s="313">
        <f t="shared" ref="DA177" si="3366">IF($CL177="1",BB177,0)</f>
        <v>0</v>
      </c>
      <c r="DB177" s="313">
        <f t="shared" ref="DB177" si="3367">IF($CL177="1",BC177,0)</f>
        <v>0</v>
      </c>
      <c r="DC177" s="313">
        <f t="shared" ref="DC177" si="3368">IF($CL177="1",BD177,0)</f>
        <v>0</v>
      </c>
      <c r="DD177" s="313">
        <f t="shared" ref="DD177" si="3369">IF($CL177="1",BE177,0)</f>
        <v>0</v>
      </c>
      <c r="DE177" s="313">
        <f t="shared" ref="DE177" si="3370">IF($CL177="1",BF177,0)</f>
        <v>0</v>
      </c>
      <c r="DF177" s="313">
        <f t="shared" ref="DF177" si="3371">IF($CL177="1",BG177,0)</f>
        <v>0</v>
      </c>
      <c r="DG177" s="313">
        <f t="shared" ref="DG177" si="3372">IF($CL177="1",BH177,0)</f>
        <v>0</v>
      </c>
      <c r="DH177" s="310">
        <f t="shared" ref="DH177" si="3373">IF($CL177="1",BI177,0)</f>
        <v>0</v>
      </c>
      <c r="DI177" s="321">
        <f>DB177+DF177+DH177</f>
        <v>0</v>
      </c>
      <c r="DJ177" s="321">
        <f t="shared" ref="DJ177" si="3374">CZ177+DD177</f>
        <v>0</v>
      </c>
      <c r="DK177" s="322">
        <f>IF(CE177=0,1,0)</f>
        <v>1</v>
      </c>
      <c r="DL177" s="322">
        <f>IFERROR(IF($AF177="N",AH177+AJ177+AL177+AN177,AF177+AH177+AJ177+AL177+AN177),0)*$DK177</f>
        <v>0</v>
      </c>
      <c r="DM177" s="322">
        <f>(AG177+AI177+AK177+AM177+AO177)*$DK177</f>
        <v>0</v>
      </c>
      <c r="DN177" s="322">
        <f>AS177+AW177+AY177-CW177</f>
        <v>0</v>
      </c>
      <c r="DO177" s="322">
        <f>BC177+BG177+BI177-DI177</f>
        <v>0</v>
      </c>
      <c r="DP177" s="322">
        <f>DN177+DO177</f>
        <v>0</v>
      </c>
      <c r="DQ177" s="323" t="str">
        <f>IF(OR(F177=vstupy!B$40,F177=vstupy!B$41,F177=vstupy!B$42,),"0","1")</f>
        <v>0</v>
      </c>
      <c r="DR177" s="315">
        <f>IF($DQ177="1",AQ177,"0")+CF177</f>
        <v>0</v>
      </c>
      <c r="DS177" s="313">
        <f>IF($DQ177="1",AS177,"0")+CG177</f>
        <v>0</v>
      </c>
      <c r="DT177" s="313">
        <f>IF($DQ177="1",AU177,"0")+CH177</f>
        <v>0</v>
      </c>
      <c r="DU177" s="313">
        <f>IF($DQ177="1",AW177,"0")+CI177</f>
        <v>0</v>
      </c>
      <c r="DV177" s="310">
        <f>IF($DQ177="1",AY177,"0")+CJ177</f>
        <v>0</v>
      </c>
      <c r="DW177" s="311">
        <f t="shared" ref="DW177" si="3375">SUM(DR177:DV179)</f>
        <v>0</v>
      </c>
      <c r="DX177" s="315" t="str">
        <f t="shared" ref="DX177" si="3376">IF($DQ177="1",BA177,"0")</f>
        <v>0</v>
      </c>
      <c r="DY177" s="313" t="str">
        <f t="shared" ref="DY177" si="3377">IF($DQ177="1",BC177,"0")</f>
        <v>0</v>
      </c>
      <c r="DZ177" s="313" t="str">
        <f t="shared" ref="DZ177" si="3378">IF($DQ177="1",BE177,"0")</f>
        <v>0</v>
      </c>
      <c r="EA177" s="313" t="str">
        <f>IF($DQ177="1",BG177,"0")</f>
        <v>0</v>
      </c>
      <c r="EB177" s="310" t="str">
        <f>IF($DQ177="1",BI177,"0")</f>
        <v>0</v>
      </c>
      <c r="EC177" s="311">
        <f t="shared" ref="EC177" si="3379">SUM(DX177:EB179)</f>
        <v>0</v>
      </c>
      <c r="ED177" s="312">
        <f>EC177+DW177</f>
        <v>0</v>
      </c>
    </row>
    <row r="178" spans="2:134" ht="12.6" customHeight="1" x14ac:dyDescent="0.2">
      <c r="B178" s="365"/>
      <c r="C178" s="364"/>
      <c r="D178" s="364"/>
      <c r="E178" s="364"/>
      <c r="F178" s="359"/>
      <c r="G178" s="361"/>
      <c r="H178" s="302"/>
      <c r="I178" s="302"/>
      <c r="J178" s="305"/>
      <c r="K178" s="359"/>
      <c r="L178" s="344"/>
      <c r="M178" s="367"/>
      <c r="N178" s="344"/>
      <c r="O178" s="344"/>
      <c r="P178" s="344"/>
      <c r="Q178" s="345"/>
      <c r="R178" s="346"/>
      <c r="S178" s="344"/>
      <c r="T178" s="347"/>
      <c r="U178" s="345"/>
      <c r="V178" s="346"/>
      <c r="W178" s="344"/>
      <c r="X178" s="174" t="s">
        <v>157</v>
      </c>
      <c r="Y178" s="188" t="s">
        <v>152</v>
      </c>
      <c r="Z178" s="185">
        <f>VLOOKUP($X178,vstupy!$B$18:$F$31,MATCH($Y178,vstupy!$B$17:$F$17,0),0)</f>
        <v>0</v>
      </c>
      <c r="AA178" s="121" t="s">
        <v>158</v>
      </c>
      <c r="AB178" s="185">
        <f>VLOOKUP($AA178,vstupy!$B$34:$C$36,2,FALSE)</f>
        <v>0</v>
      </c>
      <c r="AC178" s="185">
        <f t="shared" si="3152"/>
        <v>0</v>
      </c>
      <c r="AD178" s="342"/>
      <c r="AE178" s="326"/>
      <c r="AF178" s="315"/>
      <c r="AG178" s="330"/>
      <c r="AH178" s="330"/>
      <c r="AI178" s="330"/>
      <c r="AJ178" s="330"/>
      <c r="AK178" s="330"/>
      <c r="AL178" s="330"/>
      <c r="AM178" s="335"/>
      <c r="AN178" s="330"/>
      <c r="AO178" s="336"/>
      <c r="AP178" s="315"/>
      <c r="AQ178" s="313"/>
      <c r="AR178" s="313"/>
      <c r="AS178" s="313"/>
      <c r="AT178" s="313"/>
      <c r="AU178" s="313"/>
      <c r="AV178" s="313"/>
      <c r="AW178" s="313"/>
      <c r="AX178" s="313"/>
      <c r="AY178" s="313"/>
      <c r="AZ178" s="313"/>
      <c r="BA178" s="313"/>
      <c r="BB178" s="313"/>
      <c r="BC178" s="313"/>
      <c r="BD178" s="313"/>
      <c r="BE178" s="313"/>
      <c r="BF178" s="313"/>
      <c r="BG178" s="313"/>
      <c r="BH178" s="313"/>
      <c r="BI178" s="324"/>
      <c r="BJ178" s="314"/>
      <c r="BK178" s="315"/>
      <c r="BL178" s="313"/>
      <c r="BM178" s="313"/>
      <c r="BN178" s="313"/>
      <c r="BO178" s="313"/>
      <c r="BP178" s="313"/>
      <c r="BQ178" s="313"/>
      <c r="BR178" s="313"/>
      <c r="BS178" s="313"/>
      <c r="BT178" s="310"/>
      <c r="BU178" s="315"/>
      <c r="BV178" s="313"/>
      <c r="BW178" s="313"/>
      <c r="BX178" s="313"/>
      <c r="BY178" s="313"/>
      <c r="BZ178" s="313"/>
      <c r="CA178" s="313"/>
      <c r="CB178" s="313"/>
      <c r="CC178" s="313"/>
      <c r="CD178" s="310"/>
      <c r="CE178" s="316"/>
      <c r="CF178" s="315"/>
      <c r="CG178" s="313"/>
      <c r="CH178" s="313"/>
      <c r="CI178" s="313"/>
      <c r="CJ178" s="310"/>
      <c r="CK178" s="317"/>
      <c r="CL178" s="319"/>
      <c r="CM178" s="315"/>
      <c r="CN178" s="313"/>
      <c r="CO178" s="313"/>
      <c r="CP178" s="313"/>
      <c r="CQ178" s="313"/>
      <c r="CR178" s="313"/>
      <c r="CS178" s="313"/>
      <c r="CT178" s="313"/>
      <c r="CU178" s="313"/>
      <c r="CV178" s="310"/>
      <c r="CW178" s="314"/>
      <c r="CX178" s="314"/>
      <c r="CY178" s="315"/>
      <c r="CZ178" s="313"/>
      <c r="DA178" s="313"/>
      <c r="DB178" s="313"/>
      <c r="DC178" s="313"/>
      <c r="DD178" s="313"/>
      <c r="DE178" s="313"/>
      <c r="DF178" s="313"/>
      <c r="DG178" s="313"/>
      <c r="DH178" s="310"/>
      <c r="DI178" s="321"/>
      <c r="DJ178" s="321"/>
      <c r="DK178" s="322"/>
      <c r="DL178" s="322"/>
      <c r="DM178" s="322"/>
      <c r="DN178" s="322"/>
      <c r="DO178" s="322"/>
      <c r="DP178" s="322"/>
      <c r="DQ178" s="323"/>
      <c r="DR178" s="315"/>
      <c r="DS178" s="313"/>
      <c r="DT178" s="313"/>
      <c r="DU178" s="313"/>
      <c r="DV178" s="310"/>
      <c r="DW178" s="311"/>
      <c r="DX178" s="315"/>
      <c r="DY178" s="313"/>
      <c r="DZ178" s="313"/>
      <c r="EA178" s="313"/>
      <c r="EB178" s="310"/>
      <c r="EC178" s="311"/>
      <c r="ED178" s="312"/>
    </row>
    <row r="179" spans="2:134" ht="12.6" customHeight="1" x14ac:dyDescent="0.2">
      <c r="B179" s="365"/>
      <c r="C179" s="364"/>
      <c r="D179" s="364"/>
      <c r="E179" s="364"/>
      <c r="F179" s="360"/>
      <c r="G179" s="361"/>
      <c r="H179" s="303"/>
      <c r="I179" s="303"/>
      <c r="J179" s="306"/>
      <c r="K179" s="360"/>
      <c r="L179" s="344"/>
      <c r="M179" s="367"/>
      <c r="N179" s="344"/>
      <c r="O179" s="344"/>
      <c r="P179" s="344"/>
      <c r="Q179" s="345"/>
      <c r="R179" s="346"/>
      <c r="S179" s="344"/>
      <c r="T179" s="347"/>
      <c r="U179" s="345"/>
      <c r="V179" s="346"/>
      <c r="W179" s="344"/>
      <c r="X179" s="174" t="s">
        <v>157</v>
      </c>
      <c r="Y179" s="188" t="s">
        <v>152</v>
      </c>
      <c r="Z179" s="185">
        <f>VLOOKUP($X179,vstupy!$B$18:$F$31,MATCH($Y179,vstupy!$B$17:$F$17,0),0)</f>
        <v>0</v>
      </c>
      <c r="AA179" s="121" t="s">
        <v>158</v>
      </c>
      <c r="AB179" s="185">
        <f>VLOOKUP($AA179,vstupy!$B$34:$C$36,2,FALSE)</f>
        <v>0</v>
      </c>
      <c r="AC179" s="185">
        <f t="shared" si="3152"/>
        <v>0</v>
      </c>
      <c r="AD179" s="343"/>
      <c r="AE179" s="327"/>
      <c r="AF179" s="315"/>
      <c r="AG179" s="330"/>
      <c r="AH179" s="330"/>
      <c r="AI179" s="330"/>
      <c r="AJ179" s="330"/>
      <c r="AK179" s="330"/>
      <c r="AL179" s="330"/>
      <c r="AM179" s="333"/>
      <c r="AN179" s="330"/>
      <c r="AO179" s="336"/>
      <c r="AP179" s="315"/>
      <c r="AQ179" s="313"/>
      <c r="AR179" s="313"/>
      <c r="AS179" s="313"/>
      <c r="AT179" s="313"/>
      <c r="AU179" s="313"/>
      <c r="AV179" s="313"/>
      <c r="AW179" s="313"/>
      <c r="AX179" s="313"/>
      <c r="AY179" s="313"/>
      <c r="AZ179" s="313"/>
      <c r="BA179" s="313"/>
      <c r="BB179" s="313"/>
      <c r="BC179" s="313"/>
      <c r="BD179" s="313"/>
      <c r="BE179" s="313"/>
      <c r="BF179" s="313"/>
      <c r="BG179" s="313"/>
      <c r="BH179" s="313"/>
      <c r="BI179" s="324"/>
      <c r="BJ179" s="314"/>
      <c r="BK179" s="315"/>
      <c r="BL179" s="313"/>
      <c r="BM179" s="313"/>
      <c r="BN179" s="313"/>
      <c r="BO179" s="313"/>
      <c r="BP179" s="313"/>
      <c r="BQ179" s="313"/>
      <c r="BR179" s="313"/>
      <c r="BS179" s="313"/>
      <c r="BT179" s="310"/>
      <c r="BU179" s="315"/>
      <c r="BV179" s="313"/>
      <c r="BW179" s="313"/>
      <c r="BX179" s="313"/>
      <c r="BY179" s="313"/>
      <c r="BZ179" s="313"/>
      <c r="CA179" s="313"/>
      <c r="CB179" s="313"/>
      <c r="CC179" s="313"/>
      <c r="CD179" s="310"/>
      <c r="CE179" s="316"/>
      <c r="CF179" s="315"/>
      <c r="CG179" s="313"/>
      <c r="CH179" s="313"/>
      <c r="CI179" s="313"/>
      <c r="CJ179" s="310"/>
      <c r="CK179" s="317"/>
      <c r="CL179" s="320"/>
      <c r="CM179" s="315"/>
      <c r="CN179" s="313"/>
      <c r="CO179" s="313"/>
      <c r="CP179" s="313"/>
      <c r="CQ179" s="313"/>
      <c r="CR179" s="313"/>
      <c r="CS179" s="313"/>
      <c r="CT179" s="313"/>
      <c r="CU179" s="313"/>
      <c r="CV179" s="310"/>
      <c r="CW179" s="314"/>
      <c r="CX179" s="314"/>
      <c r="CY179" s="315"/>
      <c r="CZ179" s="313"/>
      <c r="DA179" s="313"/>
      <c r="DB179" s="313"/>
      <c r="DC179" s="313"/>
      <c r="DD179" s="313"/>
      <c r="DE179" s="313"/>
      <c r="DF179" s="313"/>
      <c r="DG179" s="313"/>
      <c r="DH179" s="310"/>
      <c r="DI179" s="321"/>
      <c r="DJ179" s="321"/>
      <c r="DK179" s="322"/>
      <c r="DL179" s="322"/>
      <c r="DM179" s="322"/>
      <c r="DN179" s="322"/>
      <c r="DO179" s="322"/>
      <c r="DP179" s="322"/>
      <c r="DQ179" s="323"/>
      <c r="DR179" s="315"/>
      <c r="DS179" s="313"/>
      <c r="DT179" s="313"/>
      <c r="DU179" s="313"/>
      <c r="DV179" s="310"/>
      <c r="DW179" s="311"/>
      <c r="DX179" s="315"/>
      <c r="DY179" s="313"/>
      <c r="DZ179" s="313"/>
      <c r="EA179" s="313"/>
      <c r="EB179" s="310"/>
      <c r="EC179" s="311"/>
      <c r="ED179" s="312"/>
    </row>
    <row r="180" spans="2:134" ht="12.6" customHeight="1" x14ac:dyDescent="0.2">
      <c r="B180" s="366">
        <f t="shared" ref="B180" si="3380">B177+1</f>
        <v>58</v>
      </c>
      <c r="C180" s="363" t="s">
        <v>384</v>
      </c>
      <c r="D180" s="363" t="s">
        <v>331</v>
      </c>
      <c r="E180" s="363" t="s">
        <v>329</v>
      </c>
      <c r="F180" s="355" t="s">
        <v>208</v>
      </c>
      <c r="G180" s="362">
        <v>46388</v>
      </c>
      <c r="H180" s="307" t="str">
        <f t="shared" ref="H180" si="3381">IF($F180="3e)  Skoršia transpozícia  - zavedenie transpozície pred termínom ktorý určuje smernica EÚ. "," ","")</f>
        <v/>
      </c>
      <c r="I180" s="307" t="str">
        <f t="shared" ref="I180" si="3382">IF($F180="3e)  Skoršia transpozícia  - zavedenie transpozície pred termínom ktorý určuje smernica EÚ. ",$H180,"NA")</f>
        <v>NA</v>
      </c>
      <c r="J180" s="298">
        <f>IF(I180&gt;12,1,I180/12)</f>
        <v>1</v>
      </c>
      <c r="K180" s="355" t="s">
        <v>477</v>
      </c>
      <c r="L180" s="348">
        <v>0</v>
      </c>
      <c r="M180" s="354">
        <f>IF(L180="N",0,L180)</f>
        <v>0</v>
      </c>
      <c r="N180" s="348" t="s">
        <v>211</v>
      </c>
      <c r="O180" s="348"/>
      <c r="P180" s="348">
        <v>700</v>
      </c>
      <c r="Q180" s="349" t="s">
        <v>185</v>
      </c>
      <c r="R180" s="350">
        <f>VLOOKUP(Q180,vstupy!$B$3:$C$15,2,FALSE)</f>
        <v>0.25</v>
      </c>
      <c r="S180" s="348"/>
      <c r="T180" s="351"/>
      <c r="U180" s="349" t="s">
        <v>36</v>
      </c>
      <c r="V180" s="350">
        <f>VLOOKUP(U180,vstupy!$B$3:$C$15,2,FALSE)</f>
        <v>0</v>
      </c>
      <c r="W180" s="348"/>
      <c r="X180" s="283" t="s">
        <v>157</v>
      </c>
      <c r="Y180" s="284" t="s">
        <v>152</v>
      </c>
      <c r="Z180" s="285">
        <f>VLOOKUP($X180,vstupy!$B$18:$F$31,MATCH($Y180,vstupy!$B$17:$F$17,0),0)</f>
        <v>0</v>
      </c>
      <c r="AA180" s="286" t="s">
        <v>158</v>
      </c>
      <c r="AB180" s="285">
        <f>VLOOKUP($AA180,vstupy!$B$34:$C$36,2,FALSE)</f>
        <v>0</v>
      </c>
      <c r="AC180" s="285">
        <f t="shared" si="3152"/>
        <v>0</v>
      </c>
      <c r="AD180" s="338" t="s">
        <v>36</v>
      </c>
      <c r="AE180" s="325">
        <f>VLOOKUP(AD180,vstupy!$B$3:$C$15,2,FALSE)</f>
        <v>0</v>
      </c>
      <c r="AF180" s="328" t="str">
        <f>IFERROR(IF(M180=0,"N",O180/L180*J180),0)</f>
        <v>N</v>
      </c>
      <c r="AG180" s="330">
        <f>O180*J180</f>
        <v>0</v>
      </c>
      <c r="AH180" s="332">
        <f t="shared" ref="AH180" si="3383">P180*R180*J180</f>
        <v>175</v>
      </c>
      <c r="AI180" s="333">
        <f t="shared" ref="AI180" si="3384">IFERROR(AH180*M180,0)</f>
        <v>0</v>
      </c>
      <c r="AJ180" s="332" t="str">
        <f t="shared" ref="AJ180" si="3385">IFERROR(IF(M180=0,"N",S180/L180*J180),0)</f>
        <v>N</v>
      </c>
      <c r="AK180" s="330">
        <f t="shared" ref="AK180" si="3386">S180*J180</f>
        <v>0</v>
      </c>
      <c r="AL180" s="330">
        <f>T180*V180*J180</f>
        <v>0</v>
      </c>
      <c r="AM180" s="334">
        <f t="shared" ref="AM180" si="3387">IFERROR(AL180*M180,0)</f>
        <v>0</v>
      </c>
      <c r="AN180" s="333">
        <f t="shared" ref="AN180" si="3388">IF(W180&gt;0,IF(AE180&gt;0,($G$5/160)*(W180/60)*AE180*J180,0),IF(AE180&gt;0,($G$5/160)*((AC180+AC181+AC182)/60)*AE180*J180,0))</f>
        <v>0</v>
      </c>
      <c r="AO180" s="336">
        <f>IFERROR(AN180*M180,0)</f>
        <v>0</v>
      </c>
      <c r="AP180" s="315" t="str">
        <f t="shared" ref="AP180" si="3389">IF($N180="In (zvyšuje náklady)",AF180,0)</f>
        <v>N</v>
      </c>
      <c r="AQ180" s="313">
        <f t="shared" ref="AQ180" si="3390">IF($N180="In (zvyšuje náklady)",AG180,0)</f>
        <v>0</v>
      </c>
      <c r="AR180" s="313">
        <f t="shared" ref="AR180" si="3391">IF($N180="In (zvyšuje náklady)",AH180,0)</f>
        <v>175</v>
      </c>
      <c r="AS180" s="313">
        <f t="shared" ref="AS180" si="3392">IF($N180="In (zvyšuje náklady)",AI180,0)</f>
        <v>0</v>
      </c>
      <c r="AT180" s="313" t="str">
        <f t="shared" ref="AT180" si="3393">IF($N180="In (zvyšuje náklady)",AJ180,0)</f>
        <v>N</v>
      </c>
      <c r="AU180" s="313">
        <f t="shared" ref="AU180" si="3394">IF($N180="In (zvyšuje náklady)",AK180,0)</f>
        <v>0</v>
      </c>
      <c r="AV180" s="313">
        <f t="shared" ref="AV180" si="3395">IF($N180="In (zvyšuje náklady)",AL180,0)</f>
        <v>0</v>
      </c>
      <c r="AW180" s="313">
        <f t="shared" ref="AW180" si="3396">IF($N180="In (zvyšuje náklady)",AM180,0)</f>
        <v>0</v>
      </c>
      <c r="AX180" s="313">
        <f t="shared" ref="AX180" si="3397">IF($N180="In (zvyšuje náklady)",AN180,0)</f>
        <v>0</v>
      </c>
      <c r="AY180" s="313">
        <f t="shared" ref="AY180" si="3398">IF($N180="In (zvyšuje náklady)",AO180,0)</f>
        <v>0</v>
      </c>
      <c r="AZ180" s="313" t="str">
        <f t="shared" ref="AZ180" si="3399">IF($N180="Out (znižuje náklady)",AF180,"0")</f>
        <v>0</v>
      </c>
      <c r="BA180" s="313" t="str">
        <f t="shared" ref="BA180" si="3400">IF($N180="Out (znižuje náklady)",AG180,"0")</f>
        <v>0</v>
      </c>
      <c r="BB180" s="313" t="str">
        <f t="shared" ref="BB180" si="3401">IF($N180="Out (znižuje náklady)",AH180,"0")</f>
        <v>0</v>
      </c>
      <c r="BC180" s="313" t="str">
        <f t="shared" ref="BC180" si="3402">IF($N180="Out (znižuje náklady)",AI180,"0")</f>
        <v>0</v>
      </c>
      <c r="BD180" s="313" t="str">
        <f t="shared" ref="BD180" si="3403">IF($N180="Out (znižuje náklady)",AJ180,"0")</f>
        <v>0</v>
      </c>
      <c r="BE180" s="313" t="str">
        <f t="shared" ref="BE180" si="3404">IF($N180="Out (znižuje náklady)",AK180,"0")</f>
        <v>0</v>
      </c>
      <c r="BF180" s="313" t="str">
        <f t="shared" ref="BF180" si="3405">IF($N180="Out (znižuje náklady)",AL180,"0")</f>
        <v>0</v>
      </c>
      <c r="BG180" s="313" t="str">
        <f t="shared" ref="BG180" si="3406">IF($N180="Out (znižuje náklady)",AM180,"0")</f>
        <v>0</v>
      </c>
      <c r="BH180" s="313" t="str">
        <f t="shared" ref="BH180" si="3407">IF($N180="Out (znižuje náklady)",AN180,"0")</f>
        <v>0</v>
      </c>
      <c r="BI180" s="324" t="str">
        <f t="shared" ref="BI180" si="3408">IF($N180="Out (znižuje náklady)",AO180,"0")</f>
        <v>0</v>
      </c>
      <c r="BJ180" s="314">
        <f>IF(F180=vstupy!$B$47,0,1)</f>
        <v>1</v>
      </c>
      <c r="BK180" s="315" t="e">
        <f t="shared" ref="BK180" si="3409">$BJ180*AP180</f>
        <v>#VALUE!</v>
      </c>
      <c r="BL180" s="313">
        <f t="shared" ref="BL180" si="3410">$BJ180*AQ180</f>
        <v>0</v>
      </c>
      <c r="BM180" s="313">
        <f t="shared" ref="BM180" si="3411">$BJ180*AR180</f>
        <v>175</v>
      </c>
      <c r="BN180" s="313">
        <f t="shared" ref="BN180" si="3412">$BJ180*AS180</f>
        <v>0</v>
      </c>
      <c r="BO180" s="313" t="e">
        <f t="shared" ref="BO180" si="3413">$BJ180*AT180</f>
        <v>#VALUE!</v>
      </c>
      <c r="BP180" s="313">
        <f t="shared" ref="BP180" si="3414">$BJ180*AU180</f>
        <v>0</v>
      </c>
      <c r="BQ180" s="313">
        <f t="shared" ref="BQ180" si="3415">$BJ180*AV180</f>
        <v>0</v>
      </c>
      <c r="BR180" s="313">
        <f t="shared" ref="BR180" si="3416">$BJ180*AW180</f>
        <v>0</v>
      </c>
      <c r="BS180" s="313">
        <f t="shared" ref="BS180" si="3417">$BJ180*AX180</f>
        <v>0</v>
      </c>
      <c r="BT180" s="310">
        <f t="shared" ref="BT180" si="3418">$BJ180*AY180</f>
        <v>0</v>
      </c>
      <c r="BU180" s="315">
        <f t="shared" ref="BU180" si="3419">$BJ180*AZ180</f>
        <v>0</v>
      </c>
      <c r="BV180" s="313">
        <f t="shared" ref="BV180" si="3420">$BJ180*BA180</f>
        <v>0</v>
      </c>
      <c r="BW180" s="313">
        <f t="shared" ref="BW180" si="3421">$BJ180*BB180</f>
        <v>0</v>
      </c>
      <c r="BX180" s="313">
        <f t="shared" ref="BX180" si="3422">$BJ180*BC180</f>
        <v>0</v>
      </c>
      <c r="BY180" s="313">
        <f t="shared" ref="BY180" si="3423">$BJ180*BD180</f>
        <v>0</v>
      </c>
      <c r="BZ180" s="313">
        <f t="shared" ref="BZ180" si="3424">$BJ180*BE180</f>
        <v>0</v>
      </c>
      <c r="CA180" s="313">
        <f t="shared" ref="CA180" si="3425">$BJ180*BF180</f>
        <v>0</v>
      </c>
      <c r="CB180" s="313">
        <f t="shared" ref="CB180" si="3426">$BJ180*BG180</f>
        <v>0</v>
      </c>
      <c r="CC180" s="313">
        <f t="shared" ref="CC180" si="3427">$BJ180*BH180</f>
        <v>0</v>
      </c>
      <c r="CD180" s="310">
        <f t="shared" ref="CD180" si="3428">$BJ180*BI180</f>
        <v>0</v>
      </c>
      <c r="CE180" s="316">
        <f>IF(N180="Nemení sa",1,0)</f>
        <v>0</v>
      </c>
      <c r="CF180" s="315">
        <f>AG180*$CE180</f>
        <v>0</v>
      </c>
      <c r="CG180" s="313">
        <f>AI180*$CE180</f>
        <v>0</v>
      </c>
      <c r="CH180" s="313">
        <f>AK180*$CE180</f>
        <v>0</v>
      </c>
      <c r="CI180" s="313">
        <f>AM180*$CE180</f>
        <v>0</v>
      </c>
      <c r="CJ180" s="310">
        <f>AO180*$CE180</f>
        <v>0</v>
      </c>
      <c r="CK180" s="317">
        <f t="shared" ref="CK180" si="3429">SUM(CF180:CJ182)</f>
        <v>0</v>
      </c>
      <c r="CL180" s="318">
        <f>IF(F180=vstupy!B$42,"1",0)</f>
        <v>0</v>
      </c>
      <c r="CM180" s="315">
        <f t="shared" ref="CM180" si="3430">IF($CL180="1",AP180,0)</f>
        <v>0</v>
      </c>
      <c r="CN180" s="313">
        <f t="shared" ref="CN180" si="3431">IF($CL180="1",AQ180,0)</f>
        <v>0</v>
      </c>
      <c r="CO180" s="313">
        <f t="shared" ref="CO180" si="3432">IF($CL180="1",AR180,0)</f>
        <v>0</v>
      </c>
      <c r="CP180" s="313">
        <f t="shared" ref="CP180" si="3433">IF($CL180="1",AS180,0)</f>
        <v>0</v>
      </c>
      <c r="CQ180" s="313">
        <f t="shared" ref="CQ180" si="3434">IF($CL180="1",AT180,0)</f>
        <v>0</v>
      </c>
      <c r="CR180" s="313">
        <f t="shared" ref="CR180" si="3435">IF($CL180="1",AU180,0)</f>
        <v>0</v>
      </c>
      <c r="CS180" s="313">
        <f t="shared" ref="CS180" si="3436">IF($CL180="1",AV180,0)</f>
        <v>0</v>
      </c>
      <c r="CT180" s="313">
        <f t="shared" ref="CT180" si="3437">IF($CL180="1",AW180,0)</f>
        <v>0</v>
      </c>
      <c r="CU180" s="313">
        <f t="shared" ref="CU180" si="3438">IF($CL180="1",AX180,0)</f>
        <v>0</v>
      </c>
      <c r="CV180" s="310">
        <f t="shared" ref="CV180" si="3439">IF($CL180="1",AY180,0)</f>
        <v>0</v>
      </c>
      <c r="CW180" s="314">
        <f>CP180+CT180+CV180</f>
        <v>0</v>
      </c>
      <c r="CX180" s="314">
        <f t="shared" ref="CX180" si="3440">CN180+CR180</f>
        <v>0</v>
      </c>
      <c r="CY180" s="315">
        <f t="shared" ref="CY180" si="3441">IF($CL180="1",AZ180,0)</f>
        <v>0</v>
      </c>
      <c r="CZ180" s="313">
        <f t="shared" ref="CZ180" si="3442">IF($CL180="1",BA180,0)</f>
        <v>0</v>
      </c>
      <c r="DA180" s="313">
        <f t="shared" ref="DA180" si="3443">IF($CL180="1",BB180,0)</f>
        <v>0</v>
      </c>
      <c r="DB180" s="313">
        <f t="shared" ref="DB180" si="3444">IF($CL180="1",BC180,0)</f>
        <v>0</v>
      </c>
      <c r="DC180" s="313">
        <f t="shared" ref="DC180" si="3445">IF($CL180="1",BD180,0)</f>
        <v>0</v>
      </c>
      <c r="DD180" s="313">
        <f t="shared" ref="DD180" si="3446">IF($CL180="1",BE180,0)</f>
        <v>0</v>
      </c>
      <c r="DE180" s="313">
        <f t="shared" ref="DE180" si="3447">IF($CL180="1",BF180,0)</f>
        <v>0</v>
      </c>
      <c r="DF180" s="313">
        <f t="shared" ref="DF180" si="3448">IF($CL180="1",BG180,0)</f>
        <v>0</v>
      </c>
      <c r="DG180" s="313">
        <f t="shared" ref="DG180" si="3449">IF($CL180="1",BH180,0)</f>
        <v>0</v>
      </c>
      <c r="DH180" s="310">
        <f t="shared" ref="DH180" si="3450">IF($CL180="1",BI180,0)</f>
        <v>0</v>
      </c>
      <c r="DI180" s="321">
        <f>DB180+DF180+DH180</f>
        <v>0</v>
      </c>
      <c r="DJ180" s="321">
        <f t="shared" ref="DJ180" si="3451">CZ180+DD180</f>
        <v>0</v>
      </c>
      <c r="DK180" s="322">
        <f>IF(CE180=0,1,0)</f>
        <v>1</v>
      </c>
      <c r="DL180" s="322">
        <f>IFERROR(IF($AF180="N",AH180+AJ180+AL180+AN180,AF180+AH180+AJ180+AL180+AN180),0)*$DK180</f>
        <v>0</v>
      </c>
      <c r="DM180" s="322">
        <f>(AG180+AI180+AK180+AM180+AO180)*$DK180</f>
        <v>0</v>
      </c>
      <c r="DN180" s="322">
        <f>AS180+AW180+AY180-CW180</f>
        <v>0</v>
      </c>
      <c r="DO180" s="322">
        <f>BC180+BG180+BI180-DI180</f>
        <v>0</v>
      </c>
      <c r="DP180" s="322">
        <f>DN180+DO180</f>
        <v>0</v>
      </c>
      <c r="DQ180" s="323" t="str">
        <f>IF(OR(F180=vstupy!B$40,F180=vstupy!B$41,F180=vstupy!B$42,),"0","1")</f>
        <v>0</v>
      </c>
      <c r="DR180" s="315">
        <f>IF($DQ180="1",AQ180,"0")+CF180</f>
        <v>0</v>
      </c>
      <c r="DS180" s="313">
        <f>IF($DQ180="1",AS180,"0")+CG180</f>
        <v>0</v>
      </c>
      <c r="DT180" s="313">
        <f>IF($DQ180="1",AU180,"0")+CH180</f>
        <v>0</v>
      </c>
      <c r="DU180" s="313">
        <f>IF($DQ180="1",AW180,"0")+CI180</f>
        <v>0</v>
      </c>
      <c r="DV180" s="310">
        <f>IF($DQ180="1",AY180,"0")+CJ180</f>
        <v>0</v>
      </c>
      <c r="DW180" s="311">
        <f t="shared" ref="DW180" si="3452">SUM(DR180:DV182)</f>
        <v>0</v>
      </c>
      <c r="DX180" s="315" t="str">
        <f t="shared" ref="DX180" si="3453">IF($DQ180="1",BA180,"0")</f>
        <v>0</v>
      </c>
      <c r="DY180" s="313" t="str">
        <f t="shared" ref="DY180" si="3454">IF($DQ180="1",BC180,"0")</f>
        <v>0</v>
      </c>
      <c r="DZ180" s="313" t="str">
        <f t="shared" ref="DZ180" si="3455">IF($DQ180="1",BE180,"0")</f>
        <v>0</v>
      </c>
      <c r="EA180" s="313" t="str">
        <f>IF($DQ180="1",BG180,"0")</f>
        <v>0</v>
      </c>
      <c r="EB180" s="310" t="str">
        <f>IF($DQ180="1",BI180,"0")</f>
        <v>0</v>
      </c>
      <c r="EC180" s="311">
        <f t="shared" ref="EC180" si="3456">SUM(DX180:EB182)</f>
        <v>0</v>
      </c>
      <c r="ED180" s="312">
        <f>EC180+DW180</f>
        <v>0</v>
      </c>
    </row>
    <row r="181" spans="2:134" ht="12.6" customHeight="1" x14ac:dyDescent="0.2">
      <c r="B181" s="366"/>
      <c r="C181" s="363"/>
      <c r="D181" s="363"/>
      <c r="E181" s="363"/>
      <c r="F181" s="356"/>
      <c r="G181" s="362"/>
      <c r="H181" s="308"/>
      <c r="I181" s="308"/>
      <c r="J181" s="299"/>
      <c r="K181" s="356"/>
      <c r="L181" s="348"/>
      <c r="M181" s="354"/>
      <c r="N181" s="348"/>
      <c r="O181" s="348"/>
      <c r="P181" s="348"/>
      <c r="Q181" s="349"/>
      <c r="R181" s="350"/>
      <c r="S181" s="348"/>
      <c r="T181" s="351"/>
      <c r="U181" s="349"/>
      <c r="V181" s="350"/>
      <c r="W181" s="348"/>
      <c r="X181" s="283" t="s">
        <v>157</v>
      </c>
      <c r="Y181" s="284" t="s">
        <v>152</v>
      </c>
      <c r="Z181" s="285">
        <f>VLOOKUP($X181,vstupy!$B$18:$F$31,MATCH($Y181,vstupy!$B$17:$F$17,0),0)</f>
        <v>0</v>
      </c>
      <c r="AA181" s="286" t="s">
        <v>158</v>
      </c>
      <c r="AB181" s="285">
        <f>VLOOKUP($AA181,vstupy!$B$34:$C$36,2,FALSE)</f>
        <v>0</v>
      </c>
      <c r="AC181" s="285">
        <f t="shared" si="3152"/>
        <v>0</v>
      </c>
      <c r="AD181" s="339"/>
      <c r="AE181" s="326"/>
      <c r="AF181" s="315"/>
      <c r="AG181" s="330"/>
      <c r="AH181" s="330"/>
      <c r="AI181" s="330"/>
      <c r="AJ181" s="330"/>
      <c r="AK181" s="330"/>
      <c r="AL181" s="330"/>
      <c r="AM181" s="335"/>
      <c r="AN181" s="330"/>
      <c r="AO181" s="336"/>
      <c r="AP181" s="315"/>
      <c r="AQ181" s="313"/>
      <c r="AR181" s="313"/>
      <c r="AS181" s="313"/>
      <c r="AT181" s="313"/>
      <c r="AU181" s="313"/>
      <c r="AV181" s="313"/>
      <c r="AW181" s="313"/>
      <c r="AX181" s="313"/>
      <c r="AY181" s="313"/>
      <c r="AZ181" s="313"/>
      <c r="BA181" s="313"/>
      <c r="BB181" s="313"/>
      <c r="BC181" s="313"/>
      <c r="BD181" s="313"/>
      <c r="BE181" s="313"/>
      <c r="BF181" s="313"/>
      <c r="BG181" s="313"/>
      <c r="BH181" s="313"/>
      <c r="BI181" s="324"/>
      <c r="BJ181" s="314"/>
      <c r="BK181" s="315"/>
      <c r="BL181" s="313"/>
      <c r="BM181" s="313"/>
      <c r="BN181" s="313"/>
      <c r="BO181" s="313"/>
      <c r="BP181" s="313"/>
      <c r="BQ181" s="313"/>
      <c r="BR181" s="313"/>
      <c r="BS181" s="313"/>
      <c r="BT181" s="310"/>
      <c r="BU181" s="315"/>
      <c r="BV181" s="313"/>
      <c r="BW181" s="313"/>
      <c r="BX181" s="313"/>
      <c r="BY181" s="313"/>
      <c r="BZ181" s="313"/>
      <c r="CA181" s="313"/>
      <c r="CB181" s="313"/>
      <c r="CC181" s="313"/>
      <c r="CD181" s="310"/>
      <c r="CE181" s="316"/>
      <c r="CF181" s="315"/>
      <c r="CG181" s="313"/>
      <c r="CH181" s="313"/>
      <c r="CI181" s="313"/>
      <c r="CJ181" s="310"/>
      <c r="CK181" s="317"/>
      <c r="CL181" s="319"/>
      <c r="CM181" s="315"/>
      <c r="CN181" s="313"/>
      <c r="CO181" s="313"/>
      <c r="CP181" s="313"/>
      <c r="CQ181" s="313"/>
      <c r="CR181" s="313"/>
      <c r="CS181" s="313"/>
      <c r="CT181" s="313"/>
      <c r="CU181" s="313"/>
      <c r="CV181" s="310"/>
      <c r="CW181" s="314"/>
      <c r="CX181" s="314"/>
      <c r="CY181" s="315"/>
      <c r="CZ181" s="313"/>
      <c r="DA181" s="313"/>
      <c r="DB181" s="313"/>
      <c r="DC181" s="313"/>
      <c r="DD181" s="313"/>
      <c r="DE181" s="313"/>
      <c r="DF181" s="313"/>
      <c r="DG181" s="313"/>
      <c r="DH181" s="310"/>
      <c r="DI181" s="321"/>
      <c r="DJ181" s="321"/>
      <c r="DK181" s="322"/>
      <c r="DL181" s="322"/>
      <c r="DM181" s="322"/>
      <c r="DN181" s="322"/>
      <c r="DO181" s="322"/>
      <c r="DP181" s="322"/>
      <c r="DQ181" s="323"/>
      <c r="DR181" s="315"/>
      <c r="DS181" s="313"/>
      <c r="DT181" s="313"/>
      <c r="DU181" s="313"/>
      <c r="DV181" s="310"/>
      <c r="DW181" s="311"/>
      <c r="DX181" s="315"/>
      <c r="DY181" s="313"/>
      <c r="DZ181" s="313"/>
      <c r="EA181" s="313"/>
      <c r="EB181" s="310"/>
      <c r="EC181" s="311"/>
      <c r="ED181" s="312"/>
    </row>
    <row r="182" spans="2:134" ht="12.6" customHeight="1" x14ac:dyDescent="0.2">
      <c r="B182" s="366"/>
      <c r="C182" s="363"/>
      <c r="D182" s="363"/>
      <c r="E182" s="363"/>
      <c r="F182" s="357"/>
      <c r="G182" s="362"/>
      <c r="H182" s="309"/>
      <c r="I182" s="309"/>
      <c r="J182" s="300"/>
      <c r="K182" s="357"/>
      <c r="L182" s="348"/>
      <c r="M182" s="354"/>
      <c r="N182" s="348"/>
      <c r="O182" s="348"/>
      <c r="P182" s="348"/>
      <c r="Q182" s="349"/>
      <c r="R182" s="350"/>
      <c r="S182" s="348"/>
      <c r="T182" s="351"/>
      <c r="U182" s="349"/>
      <c r="V182" s="350"/>
      <c r="W182" s="348"/>
      <c r="X182" s="283" t="s">
        <v>157</v>
      </c>
      <c r="Y182" s="284" t="s">
        <v>152</v>
      </c>
      <c r="Z182" s="285">
        <f>VLOOKUP($X182,vstupy!$B$18:$F$31,MATCH($Y182,vstupy!$B$17:$F$17,0),0)</f>
        <v>0</v>
      </c>
      <c r="AA182" s="286" t="s">
        <v>158</v>
      </c>
      <c r="AB182" s="285">
        <f>VLOOKUP($AA182,vstupy!$B$34:$C$36,2,FALSE)</f>
        <v>0</v>
      </c>
      <c r="AC182" s="285">
        <f t="shared" si="3152"/>
        <v>0</v>
      </c>
      <c r="AD182" s="340"/>
      <c r="AE182" s="327"/>
      <c r="AF182" s="315"/>
      <c r="AG182" s="330"/>
      <c r="AH182" s="330"/>
      <c r="AI182" s="330"/>
      <c r="AJ182" s="330"/>
      <c r="AK182" s="330"/>
      <c r="AL182" s="330"/>
      <c r="AM182" s="333"/>
      <c r="AN182" s="330"/>
      <c r="AO182" s="336"/>
      <c r="AP182" s="315"/>
      <c r="AQ182" s="313"/>
      <c r="AR182" s="313"/>
      <c r="AS182" s="313"/>
      <c r="AT182" s="313"/>
      <c r="AU182" s="313"/>
      <c r="AV182" s="313"/>
      <c r="AW182" s="313"/>
      <c r="AX182" s="313"/>
      <c r="AY182" s="313"/>
      <c r="AZ182" s="313"/>
      <c r="BA182" s="313"/>
      <c r="BB182" s="313"/>
      <c r="BC182" s="313"/>
      <c r="BD182" s="313"/>
      <c r="BE182" s="313"/>
      <c r="BF182" s="313"/>
      <c r="BG182" s="313"/>
      <c r="BH182" s="313"/>
      <c r="BI182" s="324"/>
      <c r="BJ182" s="314"/>
      <c r="BK182" s="315"/>
      <c r="BL182" s="313"/>
      <c r="BM182" s="313"/>
      <c r="BN182" s="313"/>
      <c r="BO182" s="313"/>
      <c r="BP182" s="313"/>
      <c r="BQ182" s="313"/>
      <c r="BR182" s="313"/>
      <c r="BS182" s="313"/>
      <c r="BT182" s="310"/>
      <c r="BU182" s="315"/>
      <c r="BV182" s="313"/>
      <c r="BW182" s="313"/>
      <c r="BX182" s="313"/>
      <c r="BY182" s="313"/>
      <c r="BZ182" s="313"/>
      <c r="CA182" s="313"/>
      <c r="CB182" s="313"/>
      <c r="CC182" s="313"/>
      <c r="CD182" s="310"/>
      <c r="CE182" s="316"/>
      <c r="CF182" s="315"/>
      <c r="CG182" s="313"/>
      <c r="CH182" s="313"/>
      <c r="CI182" s="313"/>
      <c r="CJ182" s="310"/>
      <c r="CK182" s="317"/>
      <c r="CL182" s="320"/>
      <c r="CM182" s="315"/>
      <c r="CN182" s="313"/>
      <c r="CO182" s="313"/>
      <c r="CP182" s="313"/>
      <c r="CQ182" s="313"/>
      <c r="CR182" s="313"/>
      <c r="CS182" s="313"/>
      <c r="CT182" s="313"/>
      <c r="CU182" s="313"/>
      <c r="CV182" s="310"/>
      <c r="CW182" s="314"/>
      <c r="CX182" s="314"/>
      <c r="CY182" s="315"/>
      <c r="CZ182" s="313"/>
      <c r="DA182" s="313"/>
      <c r="DB182" s="313"/>
      <c r="DC182" s="313"/>
      <c r="DD182" s="313"/>
      <c r="DE182" s="313"/>
      <c r="DF182" s="313"/>
      <c r="DG182" s="313"/>
      <c r="DH182" s="310"/>
      <c r="DI182" s="321"/>
      <c r="DJ182" s="321"/>
      <c r="DK182" s="322"/>
      <c r="DL182" s="322"/>
      <c r="DM182" s="322"/>
      <c r="DN182" s="322"/>
      <c r="DO182" s="322"/>
      <c r="DP182" s="322"/>
      <c r="DQ182" s="323"/>
      <c r="DR182" s="315"/>
      <c r="DS182" s="313"/>
      <c r="DT182" s="313"/>
      <c r="DU182" s="313"/>
      <c r="DV182" s="310"/>
      <c r="DW182" s="311"/>
      <c r="DX182" s="315"/>
      <c r="DY182" s="313"/>
      <c r="DZ182" s="313"/>
      <c r="EA182" s="313"/>
      <c r="EB182" s="310"/>
      <c r="EC182" s="311"/>
      <c r="ED182" s="312"/>
    </row>
    <row r="183" spans="2:134" ht="12.6" customHeight="1" x14ac:dyDescent="0.2">
      <c r="B183" s="365">
        <f t="shared" ref="B183" si="3457">B180+1</f>
        <v>59</v>
      </c>
      <c r="C183" s="364" t="s">
        <v>385</v>
      </c>
      <c r="D183" s="364" t="s">
        <v>331</v>
      </c>
      <c r="E183" s="364" t="s">
        <v>351</v>
      </c>
      <c r="F183" s="358" t="s">
        <v>208</v>
      </c>
      <c r="G183" s="361">
        <v>46388</v>
      </c>
      <c r="H183" s="301" t="str">
        <f t="shared" ref="H183" si="3458">IF($F183="3e)  Skoršia transpozícia  - zavedenie transpozície pred termínom ktorý určuje smernica EÚ. "," ","")</f>
        <v/>
      </c>
      <c r="I183" s="301" t="str">
        <f t="shared" ref="I183" si="3459">IF($F183="3e)  Skoršia transpozícia  - zavedenie transpozície pred termínom ktorý určuje smernica EÚ. ",$H183,"NA")</f>
        <v>NA</v>
      </c>
      <c r="J183" s="304">
        <f>IF(I183&gt;12,1,I183/12)</f>
        <v>1</v>
      </c>
      <c r="K183" s="358" t="s">
        <v>477</v>
      </c>
      <c r="L183" s="344">
        <v>0</v>
      </c>
      <c r="M183" s="367">
        <f>IF(L183="N",0,L183)</f>
        <v>0</v>
      </c>
      <c r="N183" s="344" t="s">
        <v>211</v>
      </c>
      <c r="O183" s="344"/>
      <c r="P183" s="352">
        <v>1000</v>
      </c>
      <c r="Q183" s="345" t="s">
        <v>185</v>
      </c>
      <c r="R183" s="346">
        <f>VLOOKUP(Q183,vstupy!$B$3:$C$15,2,FALSE)</f>
        <v>0.25</v>
      </c>
      <c r="S183" s="344"/>
      <c r="T183" s="347"/>
      <c r="U183" s="345" t="s">
        <v>36</v>
      </c>
      <c r="V183" s="346">
        <f>VLOOKUP(U183,vstupy!$B$3:$C$15,2,FALSE)</f>
        <v>0</v>
      </c>
      <c r="W183" s="344"/>
      <c r="X183" s="174" t="s">
        <v>157</v>
      </c>
      <c r="Y183" s="188" t="s">
        <v>152</v>
      </c>
      <c r="Z183" s="185">
        <f>VLOOKUP($X183,vstupy!$B$18:$F$31,MATCH($Y183,vstupy!$B$17:$F$17,0),0)</f>
        <v>0</v>
      </c>
      <c r="AA183" s="121" t="s">
        <v>158</v>
      </c>
      <c r="AB183" s="185">
        <f>VLOOKUP($AA183,vstupy!$B$34:$C$36,2,FALSE)</f>
        <v>0</v>
      </c>
      <c r="AC183" s="185">
        <f t="shared" si="3152"/>
        <v>0</v>
      </c>
      <c r="AD183" s="341" t="s">
        <v>36</v>
      </c>
      <c r="AE183" s="325">
        <f>VLOOKUP(AD183,vstupy!$B$3:$C$15,2,FALSE)</f>
        <v>0</v>
      </c>
      <c r="AF183" s="328" t="str">
        <f>IFERROR(IF(M183=0,"N",O183/L183*J183),0)</f>
        <v>N</v>
      </c>
      <c r="AG183" s="330">
        <f>O183*J183</f>
        <v>0</v>
      </c>
      <c r="AH183" s="332">
        <f t="shared" ref="AH183" si="3460">P183*R183*J183</f>
        <v>250</v>
      </c>
      <c r="AI183" s="333">
        <f t="shared" ref="AI183" si="3461">IFERROR(AH183*M183,0)</f>
        <v>0</v>
      </c>
      <c r="AJ183" s="332" t="str">
        <f t="shared" ref="AJ183" si="3462">IFERROR(IF(M183=0,"N",S183/L183*J183),0)</f>
        <v>N</v>
      </c>
      <c r="AK183" s="330">
        <f t="shared" ref="AK183" si="3463">S183*J183</f>
        <v>0</v>
      </c>
      <c r="AL183" s="330">
        <f>T183*V183*J183</f>
        <v>0</v>
      </c>
      <c r="AM183" s="334">
        <f t="shared" ref="AM183" si="3464">IFERROR(AL183*M183,0)</f>
        <v>0</v>
      </c>
      <c r="AN183" s="333">
        <f t="shared" ref="AN183" si="3465">IF(W183&gt;0,IF(AE183&gt;0,($G$5/160)*(W183/60)*AE183*J183,0),IF(AE183&gt;0,($G$5/160)*((AC183+AC184+AC185)/60)*AE183*J183,0))</f>
        <v>0</v>
      </c>
      <c r="AO183" s="336">
        <f>IFERROR(AN183*M183,0)</f>
        <v>0</v>
      </c>
      <c r="AP183" s="315" t="str">
        <f t="shared" ref="AP183" si="3466">IF($N183="In (zvyšuje náklady)",AF183,0)</f>
        <v>N</v>
      </c>
      <c r="AQ183" s="313">
        <f t="shared" ref="AQ183" si="3467">IF($N183="In (zvyšuje náklady)",AG183,0)</f>
        <v>0</v>
      </c>
      <c r="AR183" s="313">
        <f t="shared" ref="AR183" si="3468">IF($N183="In (zvyšuje náklady)",AH183,0)</f>
        <v>250</v>
      </c>
      <c r="AS183" s="313">
        <f t="shared" ref="AS183" si="3469">IF($N183="In (zvyšuje náklady)",AI183,0)</f>
        <v>0</v>
      </c>
      <c r="AT183" s="313" t="str">
        <f t="shared" ref="AT183" si="3470">IF($N183="In (zvyšuje náklady)",AJ183,0)</f>
        <v>N</v>
      </c>
      <c r="AU183" s="313">
        <f t="shared" ref="AU183" si="3471">IF($N183="In (zvyšuje náklady)",AK183,0)</f>
        <v>0</v>
      </c>
      <c r="AV183" s="313">
        <f t="shared" ref="AV183" si="3472">IF($N183="In (zvyšuje náklady)",AL183,0)</f>
        <v>0</v>
      </c>
      <c r="AW183" s="313">
        <f t="shared" ref="AW183" si="3473">IF($N183="In (zvyšuje náklady)",AM183,0)</f>
        <v>0</v>
      </c>
      <c r="AX183" s="313">
        <f t="shared" ref="AX183" si="3474">IF($N183="In (zvyšuje náklady)",AN183,0)</f>
        <v>0</v>
      </c>
      <c r="AY183" s="313">
        <f t="shared" ref="AY183" si="3475">IF($N183="In (zvyšuje náklady)",AO183,0)</f>
        <v>0</v>
      </c>
      <c r="AZ183" s="313" t="str">
        <f t="shared" ref="AZ183" si="3476">IF($N183="Out (znižuje náklady)",AF183,"0")</f>
        <v>0</v>
      </c>
      <c r="BA183" s="313" t="str">
        <f t="shared" ref="BA183" si="3477">IF($N183="Out (znižuje náklady)",AG183,"0")</f>
        <v>0</v>
      </c>
      <c r="BB183" s="313" t="str">
        <f t="shared" ref="BB183" si="3478">IF($N183="Out (znižuje náklady)",AH183,"0")</f>
        <v>0</v>
      </c>
      <c r="BC183" s="313" t="str">
        <f t="shared" ref="BC183" si="3479">IF($N183="Out (znižuje náklady)",AI183,"0")</f>
        <v>0</v>
      </c>
      <c r="BD183" s="313" t="str">
        <f t="shared" ref="BD183" si="3480">IF($N183="Out (znižuje náklady)",AJ183,"0")</f>
        <v>0</v>
      </c>
      <c r="BE183" s="313" t="str">
        <f t="shared" ref="BE183" si="3481">IF($N183="Out (znižuje náklady)",AK183,"0")</f>
        <v>0</v>
      </c>
      <c r="BF183" s="313" t="str">
        <f t="shared" ref="BF183" si="3482">IF($N183="Out (znižuje náklady)",AL183,"0")</f>
        <v>0</v>
      </c>
      <c r="BG183" s="313" t="str">
        <f t="shared" ref="BG183" si="3483">IF($N183="Out (znižuje náklady)",AM183,"0")</f>
        <v>0</v>
      </c>
      <c r="BH183" s="313" t="str">
        <f t="shared" ref="BH183" si="3484">IF($N183="Out (znižuje náklady)",AN183,"0")</f>
        <v>0</v>
      </c>
      <c r="BI183" s="324" t="str">
        <f t="shared" ref="BI183" si="3485">IF($N183="Out (znižuje náklady)",AO183,"0")</f>
        <v>0</v>
      </c>
      <c r="BJ183" s="314">
        <f>IF(F183=vstupy!$B$47,0,1)</f>
        <v>1</v>
      </c>
      <c r="BK183" s="315" t="e">
        <f t="shared" ref="BK183" si="3486">$BJ183*AP183</f>
        <v>#VALUE!</v>
      </c>
      <c r="BL183" s="313">
        <f t="shared" ref="BL183" si="3487">$BJ183*AQ183</f>
        <v>0</v>
      </c>
      <c r="BM183" s="313">
        <f t="shared" ref="BM183" si="3488">$BJ183*AR183</f>
        <v>250</v>
      </c>
      <c r="BN183" s="313">
        <f t="shared" ref="BN183" si="3489">$BJ183*AS183</f>
        <v>0</v>
      </c>
      <c r="BO183" s="313" t="e">
        <f t="shared" ref="BO183" si="3490">$BJ183*AT183</f>
        <v>#VALUE!</v>
      </c>
      <c r="BP183" s="313">
        <f t="shared" ref="BP183" si="3491">$BJ183*AU183</f>
        <v>0</v>
      </c>
      <c r="BQ183" s="313">
        <f t="shared" ref="BQ183" si="3492">$BJ183*AV183</f>
        <v>0</v>
      </c>
      <c r="BR183" s="313">
        <f t="shared" ref="BR183" si="3493">$BJ183*AW183</f>
        <v>0</v>
      </c>
      <c r="BS183" s="313">
        <f t="shared" ref="BS183" si="3494">$BJ183*AX183</f>
        <v>0</v>
      </c>
      <c r="BT183" s="310">
        <f t="shared" ref="BT183" si="3495">$BJ183*AY183</f>
        <v>0</v>
      </c>
      <c r="BU183" s="315">
        <f t="shared" ref="BU183" si="3496">$BJ183*AZ183</f>
        <v>0</v>
      </c>
      <c r="BV183" s="313">
        <f t="shared" ref="BV183" si="3497">$BJ183*BA183</f>
        <v>0</v>
      </c>
      <c r="BW183" s="313">
        <f t="shared" ref="BW183" si="3498">$BJ183*BB183</f>
        <v>0</v>
      </c>
      <c r="BX183" s="313">
        <f t="shared" ref="BX183" si="3499">$BJ183*BC183</f>
        <v>0</v>
      </c>
      <c r="BY183" s="313">
        <f t="shared" ref="BY183" si="3500">$BJ183*BD183</f>
        <v>0</v>
      </c>
      <c r="BZ183" s="313">
        <f t="shared" ref="BZ183" si="3501">$BJ183*BE183</f>
        <v>0</v>
      </c>
      <c r="CA183" s="313">
        <f t="shared" ref="CA183" si="3502">$BJ183*BF183</f>
        <v>0</v>
      </c>
      <c r="CB183" s="313">
        <f t="shared" ref="CB183" si="3503">$BJ183*BG183</f>
        <v>0</v>
      </c>
      <c r="CC183" s="313">
        <f t="shared" ref="CC183" si="3504">$BJ183*BH183</f>
        <v>0</v>
      </c>
      <c r="CD183" s="310">
        <f t="shared" ref="CD183" si="3505">$BJ183*BI183</f>
        <v>0</v>
      </c>
      <c r="CE183" s="316">
        <f>IF(N183="Nemení sa",1,0)</f>
        <v>0</v>
      </c>
      <c r="CF183" s="315">
        <f>AG183*$CE183</f>
        <v>0</v>
      </c>
      <c r="CG183" s="313">
        <f>AI183*$CE183</f>
        <v>0</v>
      </c>
      <c r="CH183" s="313">
        <f>AK183*$CE183</f>
        <v>0</v>
      </c>
      <c r="CI183" s="313">
        <f>AM183*$CE183</f>
        <v>0</v>
      </c>
      <c r="CJ183" s="310">
        <f>AO183*$CE183</f>
        <v>0</v>
      </c>
      <c r="CK183" s="317">
        <f t="shared" ref="CK183" si="3506">SUM(CF183:CJ185)</f>
        <v>0</v>
      </c>
      <c r="CL183" s="318">
        <f>IF(F183=vstupy!B$42,"1",0)</f>
        <v>0</v>
      </c>
      <c r="CM183" s="315">
        <f t="shared" ref="CM183" si="3507">IF($CL183="1",AP183,0)</f>
        <v>0</v>
      </c>
      <c r="CN183" s="313">
        <f t="shared" ref="CN183" si="3508">IF($CL183="1",AQ183,0)</f>
        <v>0</v>
      </c>
      <c r="CO183" s="313">
        <f t="shared" ref="CO183" si="3509">IF($CL183="1",AR183,0)</f>
        <v>0</v>
      </c>
      <c r="CP183" s="313">
        <f t="shared" ref="CP183" si="3510">IF($CL183="1",AS183,0)</f>
        <v>0</v>
      </c>
      <c r="CQ183" s="313">
        <f t="shared" ref="CQ183" si="3511">IF($CL183="1",AT183,0)</f>
        <v>0</v>
      </c>
      <c r="CR183" s="313">
        <f t="shared" ref="CR183" si="3512">IF($CL183="1",AU183,0)</f>
        <v>0</v>
      </c>
      <c r="CS183" s="313">
        <f t="shared" ref="CS183" si="3513">IF($CL183="1",AV183,0)</f>
        <v>0</v>
      </c>
      <c r="CT183" s="313">
        <f t="shared" ref="CT183" si="3514">IF($CL183="1",AW183,0)</f>
        <v>0</v>
      </c>
      <c r="CU183" s="313">
        <f t="shared" ref="CU183" si="3515">IF($CL183="1",AX183,0)</f>
        <v>0</v>
      </c>
      <c r="CV183" s="310">
        <f t="shared" ref="CV183" si="3516">IF($CL183="1",AY183,0)</f>
        <v>0</v>
      </c>
      <c r="CW183" s="314">
        <f>CP183+CT183+CV183</f>
        <v>0</v>
      </c>
      <c r="CX183" s="314">
        <f t="shared" ref="CX183" si="3517">CN183+CR183</f>
        <v>0</v>
      </c>
      <c r="CY183" s="315">
        <f t="shared" ref="CY183" si="3518">IF($CL183="1",AZ183,0)</f>
        <v>0</v>
      </c>
      <c r="CZ183" s="313">
        <f t="shared" ref="CZ183" si="3519">IF($CL183="1",BA183,0)</f>
        <v>0</v>
      </c>
      <c r="DA183" s="313">
        <f t="shared" ref="DA183" si="3520">IF($CL183="1",BB183,0)</f>
        <v>0</v>
      </c>
      <c r="DB183" s="313">
        <f t="shared" ref="DB183" si="3521">IF($CL183="1",BC183,0)</f>
        <v>0</v>
      </c>
      <c r="DC183" s="313">
        <f t="shared" ref="DC183" si="3522">IF($CL183="1",BD183,0)</f>
        <v>0</v>
      </c>
      <c r="DD183" s="313">
        <f t="shared" ref="DD183" si="3523">IF($CL183="1",BE183,0)</f>
        <v>0</v>
      </c>
      <c r="DE183" s="313">
        <f t="shared" ref="DE183" si="3524">IF($CL183="1",BF183,0)</f>
        <v>0</v>
      </c>
      <c r="DF183" s="313">
        <f t="shared" ref="DF183" si="3525">IF($CL183="1",BG183,0)</f>
        <v>0</v>
      </c>
      <c r="DG183" s="313">
        <f t="shared" ref="DG183" si="3526">IF($CL183="1",BH183,0)</f>
        <v>0</v>
      </c>
      <c r="DH183" s="310">
        <f t="shared" ref="DH183" si="3527">IF($CL183="1",BI183,0)</f>
        <v>0</v>
      </c>
      <c r="DI183" s="321">
        <f>DB183+DF183+DH183</f>
        <v>0</v>
      </c>
      <c r="DJ183" s="321">
        <f t="shared" ref="DJ183" si="3528">CZ183+DD183</f>
        <v>0</v>
      </c>
      <c r="DK183" s="322">
        <f>IF(CE183=0,1,0)</f>
        <v>1</v>
      </c>
      <c r="DL183" s="322">
        <f>IFERROR(IF($AF183="N",AH183+AJ183+AL183+AN183,AF183+AH183+AJ183+AL183+AN183),0)*$DK183</f>
        <v>0</v>
      </c>
      <c r="DM183" s="322">
        <f>(AG183+AI183+AK183+AM183+AO183)*$DK183</f>
        <v>0</v>
      </c>
      <c r="DN183" s="322">
        <f>AS183+AW183+AY183-CW183</f>
        <v>0</v>
      </c>
      <c r="DO183" s="322">
        <f>BC183+BG183+BI183-DI183</f>
        <v>0</v>
      </c>
      <c r="DP183" s="322">
        <f>DN183+DO183</f>
        <v>0</v>
      </c>
      <c r="DQ183" s="323" t="str">
        <f>IF(OR(F183=vstupy!B$40,F183=vstupy!B$41,F183=vstupy!B$42,),"0","1")</f>
        <v>0</v>
      </c>
      <c r="DR183" s="315">
        <f>IF($DQ183="1",AQ183,"0")+CF183</f>
        <v>0</v>
      </c>
      <c r="DS183" s="313">
        <f>IF($DQ183="1",AS183,"0")+CG183</f>
        <v>0</v>
      </c>
      <c r="DT183" s="313">
        <f>IF($DQ183="1",AU183,"0")+CH183</f>
        <v>0</v>
      </c>
      <c r="DU183" s="313">
        <f>IF($DQ183="1",AW183,"0")+CI183</f>
        <v>0</v>
      </c>
      <c r="DV183" s="310">
        <f>IF($DQ183="1",AY183,"0")+CJ183</f>
        <v>0</v>
      </c>
      <c r="DW183" s="311">
        <f t="shared" ref="DW183" si="3529">SUM(DR183:DV185)</f>
        <v>0</v>
      </c>
      <c r="DX183" s="315" t="str">
        <f t="shared" ref="DX183" si="3530">IF($DQ183="1",BA183,"0")</f>
        <v>0</v>
      </c>
      <c r="DY183" s="313" t="str">
        <f t="shared" ref="DY183" si="3531">IF($DQ183="1",BC183,"0")</f>
        <v>0</v>
      </c>
      <c r="DZ183" s="313" t="str">
        <f t="shared" ref="DZ183" si="3532">IF($DQ183="1",BE183,"0")</f>
        <v>0</v>
      </c>
      <c r="EA183" s="313" t="str">
        <f>IF($DQ183="1",BG183,"0")</f>
        <v>0</v>
      </c>
      <c r="EB183" s="310" t="str">
        <f>IF($DQ183="1",BI183,"0")</f>
        <v>0</v>
      </c>
      <c r="EC183" s="311">
        <f t="shared" ref="EC183" si="3533">SUM(DX183:EB185)</f>
        <v>0</v>
      </c>
      <c r="ED183" s="312">
        <f>EC183+DW183</f>
        <v>0</v>
      </c>
    </row>
    <row r="184" spans="2:134" ht="12.6" customHeight="1" x14ac:dyDescent="0.2">
      <c r="B184" s="365"/>
      <c r="C184" s="364"/>
      <c r="D184" s="364"/>
      <c r="E184" s="364"/>
      <c r="F184" s="359"/>
      <c r="G184" s="361"/>
      <c r="H184" s="302"/>
      <c r="I184" s="302"/>
      <c r="J184" s="305"/>
      <c r="K184" s="359"/>
      <c r="L184" s="344"/>
      <c r="M184" s="367"/>
      <c r="N184" s="344"/>
      <c r="O184" s="344"/>
      <c r="P184" s="344"/>
      <c r="Q184" s="345"/>
      <c r="R184" s="346"/>
      <c r="S184" s="344"/>
      <c r="T184" s="347"/>
      <c r="U184" s="345"/>
      <c r="V184" s="346"/>
      <c r="W184" s="344"/>
      <c r="X184" s="174" t="s">
        <v>157</v>
      </c>
      <c r="Y184" s="188" t="s">
        <v>152</v>
      </c>
      <c r="Z184" s="185">
        <f>VLOOKUP($X184,vstupy!$B$18:$F$31,MATCH($Y184,vstupy!$B$17:$F$17,0),0)</f>
        <v>0</v>
      </c>
      <c r="AA184" s="121" t="s">
        <v>158</v>
      </c>
      <c r="AB184" s="185">
        <f>VLOOKUP($AA184,vstupy!$B$34:$C$36,2,FALSE)</f>
        <v>0</v>
      </c>
      <c r="AC184" s="185">
        <f t="shared" si="3152"/>
        <v>0</v>
      </c>
      <c r="AD184" s="342"/>
      <c r="AE184" s="326"/>
      <c r="AF184" s="315"/>
      <c r="AG184" s="330"/>
      <c r="AH184" s="330"/>
      <c r="AI184" s="330"/>
      <c r="AJ184" s="330"/>
      <c r="AK184" s="330"/>
      <c r="AL184" s="330"/>
      <c r="AM184" s="335"/>
      <c r="AN184" s="330"/>
      <c r="AO184" s="336"/>
      <c r="AP184" s="315"/>
      <c r="AQ184" s="313"/>
      <c r="AR184" s="313"/>
      <c r="AS184" s="313"/>
      <c r="AT184" s="313"/>
      <c r="AU184" s="313"/>
      <c r="AV184" s="313"/>
      <c r="AW184" s="313"/>
      <c r="AX184" s="313"/>
      <c r="AY184" s="313"/>
      <c r="AZ184" s="313"/>
      <c r="BA184" s="313"/>
      <c r="BB184" s="313"/>
      <c r="BC184" s="313"/>
      <c r="BD184" s="313"/>
      <c r="BE184" s="313"/>
      <c r="BF184" s="313"/>
      <c r="BG184" s="313"/>
      <c r="BH184" s="313"/>
      <c r="BI184" s="324"/>
      <c r="BJ184" s="314"/>
      <c r="BK184" s="315"/>
      <c r="BL184" s="313"/>
      <c r="BM184" s="313"/>
      <c r="BN184" s="313"/>
      <c r="BO184" s="313"/>
      <c r="BP184" s="313"/>
      <c r="BQ184" s="313"/>
      <c r="BR184" s="313"/>
      <c r="BS184" s="313"/>
      <c r="BT184" s="310"/>
      <c r="BU184" s="315"/>
      <c r="BV184" s="313"/>
      <c r="BW184" s="313"/>
      <c r="BX184" s="313"/>
      <c r="BY184" s="313"/>
      <c r="BZ184" s="313"/>
      <c r="CA184" s="313"/>
      <c r="CB184" s="313"/>
      <c r="CC184" s="313"/>
      <c r="CD184" s="310"/>
      <c r="CE184" s="316"/>
      <c r="CF184" s="315"/>
      <c r="CG184" s="313"/>
      <c r="CH184" s="313"/>
      <c r="CI184" s="313"/>
      <c r="CJ184" s="310"/>
      <c r="CK184" s="317"/>
      <c r="CL184" s="319"/>
      <c r="CM184" s="315"/>
      <c r="CN184" s="313"/>
      <c r="CO184" s="313"/>
      <c r="CP184" s="313"/>
      <c r="CQ184" s="313"/>
      <c r="CR184" s="313"/>
      <c r="CS184" s="313"/>
      <c r="CT184" s="313"/>
      <c r="CU184" s="313"/>
      <c r="CV184" s="310"/>
      <c r="CW184" s="314"/>
      <c r="CX184" s="314"/>
      <c r="CY184" s="315"/>
      <c r="CZ184" s="313"/>
      <c r="DA184" s="313"/>
      <c r="DB184" s="313"/>
      <c r="DC184" s="313"/>
      <c r="DD184" s="313"/>
      <c r="DE184" s="313"/>
      <c r="DF184" s="313"/>
      <c r="DG184" s="313"/>
      <c r="DH184" s="310"/>
      <c r="DI184" s="321"/>
      <c r="DJ184" s="321"/>
      <c r="DK184" s="322"/>
      <c r="DL184" s="322"/>
      <c r="DM184" s="322"/>
      <c r="DN184" s="322"/>
      <c r="DO184" s="322"/>
      <c r="DP184" s="322"/>
      <c r="DQ184" s="323"/>
      <c r="DR184" s="315"/>
      <c r="DS184" s="313"/>
      <c r="DT184" s="313"/>
      <c r="DU184" s="313"/>
      <c r="DV184" s="310"/>
      <c r="DW184" s="311"/>
      <c r="DX184" s="315"/>
      <c r="DY184" s="313"/>
      <c r="DZ184" s="313"/>
      <c r="EA184" s="313"/>
      <c r="EB184" s="310"/>
      <c r="EC184" s="311"/>
      <c r="ED184" s="312"/>
    </row>
    <row r="185" spans="2:134" ht="12.6" customHeight="1" x14ac:dyDescent="0.2">
      <c r="B185" s="365"/>
      <c r="C185" s="364"/>
      <c r="D185" s="364"/>
      <c r="E185" s="364"/>
      <c r="F185" s="360"/>
      <c r="G185" s="361"/>
      <c r="H185" s="303"/>
      <c r="I185" s="303"/>
      <c r="J185" s="306"/>
      <c r="K185" s="360"/>
      <c r="L185" s="344"/>
      <c r="M185" s="367"/>
      <c r="N185" s="344"/>
      <c r="O185" s="344"/>
      <c r="P185" s="344"/>
      <c r="Q185" s="345"/>
      <c r="R185" s="346"/>
      <c r="S185" s="344"/>
      <c r="T185" s="347"/>
      <c r="U185" s="345"/>
      <c r="V185" s="346"/>
      <c r="W185" s="344"/>
      <c r="X185" s="174" t="s">
        <v>157</v>
      </c>
      <c r="Y185" s="188" t="s">
        <v>152</v>
      </c>
      <c r="Z185" s="185">
        <f>VLOOKUP($X185,vstupy!$B$18:$F$31,MATCH($Y185,vstupy!$B$17:$F$17,0),0)</f>
        <v>0</v>
      </c>
      <c r="AA185" s="121" t="s">
        <v>158</v>
      </c>
      <c r="AB185" s="185">
        <f>VLOOKUP($AA185,vstupy!$B$34:$C$36,2,FALSE)</f>
        <v>0</v>
      </c>
      <c r="AC185" s="185">
        <f t="shared" si="3152"/>
        <v>0</v>
      </c>
      <c r="AD185" s="343"/>
      <c r="AE185" s="327"/>
      <c r="AF185" s="315"/>
      <c r="AG185" s="330"/>
      <c r="AH185" s="330"/>
      <c r="AI185" s="330"/>
      <c r="AJ185" s="330"/>
      <c r="AK185" s="330"/>
      <c r="AL185" s="330"/>
      <c r="AM185" s="333"/>
      <c r="AN185" s="330"/>
      <c r="AO185" s="336"/>
      <c r="AP185" s="315"/>
      <c r="AQ185" s="313"/>
      <c r="AR185" s="313"/>
      <c r="AS185" s="313"/>
      <c r="AT185" s="313"/>
      <c r="AU185" s="313"/>
      <c r="AV185" s="313"/>
      <c r="AW185" s="313"/>
      <c r="AX185" s="313"/>
      <c r="AY185" s="313"/>
      <c r="AZ185" s="313"/>
      <c r="BA185" s="313"/>
      <c r="BB185" s="313"/>
      <c r="BC185" s="313"/>
      <c r="BD185" s="313"/>
      <c r="BE185" s="313"/>
      <c r="BF185" s="313"/>
      <c r="BG185" s="313"/>
      <c r="BH185" s="313"/>
      <c r="BI185" s="324"/>
      <c r="BJ185" s="314"/>
      <c r="BK185" s="315"/>
      <c r="BL185" s="313"/>
      <c r="BM185" s="313"/>
      <c r="BN185" s="313"/>
      <c r="BO185" s="313"/>
      <c r="BP185" s="313"/>
      <c r="BQ185" s="313"/>
      <c r="BR185" s="313"/>
      <c r="BS185" s="313"/>
      <c r="BT185" s="310"/>
      <c r="BU185" s="315"/>
      <c r="BV185" s="313"/>
      <c r="BW185" s="313"/>
      <c r="BX185" s="313"/>
      <c r="BY185" s="313"/>
      <c r="BZ185" s="313"/>
      <c r="CA185" s="313"/>
      <c r="CB185" s="313"/>
      <c r="CC185" s="313"/>
      <c r="CD185" s="310"/>
      <c r="CE185" s="316"/>
      <c r="CF185" s="315"/>
      <c r="CG185" s="313"/>
      <c r="CH185" s="313"/>
      <c r="CI185" s="313"/>
      <c r="CJ185" s="310"/>
      <c r="CK185" s="317"/>
      <c r="CL185" s="320"/>
      <c r="CM185" s="315"/>
      <c r="CN185" s="313"/>
      <c r="CO185" s="313"/>
      <c r="CP185" s="313"/>
      <c r="CQ185" s="313"/>
      <c r="CR185" s="313"/>
      <c r="CS185" s="313"/>
      <c r="CT185" s="313"/>
      <c r="CU185" s="313"/>
      <c r="CV185" s="310"/>
      <c r="CW185" s="314"/>
      <c r="CX185" s="314"/>
      <c r="CY185" s="315"/>
      <c r="CZ185" s="313"/>
      <c r="DA185" s="313"/>
      <c r="DB185" s="313"/>
      <c r="DC185" s="313"/>
      <c r="DD185" s="313"/>
      <c r="DE185" s="313"/>
      <c r="DF185" s="313"/>
      <c r="DG185" s="313"/>
      <c r="DH185" s="310"/>
      <c r="DI185" s="321"/>
      <c r="DJ185" s="321"/>
      <c r="DK185" s="322"/>
      <c r="DL185" s="322"/>
      <c r="DM185" s="322"/>
      <c r="DN185" s="322"/>
      <c r="DO185" s="322"/>
      <c r="DP185" s="322"/>
      <c r="DQ185" s="323"/>
      <c r="DR185" s="315"/>
      <c r="DS185" s="313"/>
      <c r="DT185" s="313"/>
      <c r="DU185" s="313"/>
      <c r="DV185" s="310"/>
      <c r="DW185" s="311"/>
      <c r="DX185" s="315"/>
      <c r="DY185" s="313"/>
      <c r="DZ185" s="313"/>
      <c r="EA185" s="313"/>
      <c r="EB185" s="310"/>
      <c r="EC185" s="311"/>
      <c r="ED185" s="312"/>
    </row>
    <row r="186" spans="2:134" ht="12.6" customHeight="1" x14ac:dyDescent="0.2">
      <c r="B186" s="366">
        <f t="shared" ref="B186" si="3534">B183+1</f>
        <v>60</v>
      </c>
      <c r="C186" s="363" t="s">
        <v>386</v>
      </c>
      <c r="D186" s="363" t="s">
        <v>331</v>
      </c>
      <c r="E186" s="363" t="s">
        <v>387</v>
      </c>
      <c r="F186" s="355" t="s">
        <v>208</v>
      </c>
      <c r="G186" s="362">
        <v>46388</v>
      </c>
      <c r="H186" s="307" t="str">
        <f t="shared" ref="H186" si="3535">IF($F186="3e)  Skoršia transpozícia  - zavedenie transpozície pred termínom ktorý určuje smernica EÚ. "," ","")</f>
        <v/>
      </c>
      <c r="I186" s="307" t="str">
        <f t="shared" ref="I186" si="3536">IF($F186="3e)  Skoršia transpozícia  - zavedenie transpozície pred termínom ktorý určuje smernica EÚ. ",$H186,"NA")</f>
        <v>NA</v>
      </c>
      <c r="J186" s="298">
        <f>IF(I186&gt;12,1,I186/12)</f>
        <v>1</v>
      </c>
      <c r="K186" s="355" t="s">
        <v>477</v>
      </c>
      <c r="L186" s="348">
        <v>1</v>
      </c>
      <c r="M186" s="354">
        <f>IF(L186="N",0,L186)</f>
        <v>1</v>
      </c>
      <c r="N186" s="348" t="s">
        <v>211</v>
      </c>
      <c r="O186" s="348"/>
      <c r="P186" s="353">
        <v>1100</v>
      </c>
      <c r="Q186" s="349" t="s">
        <v>185</v>
      </c>
      <c r="R186" s="350">
        <f>VLOOKUP(Q186,vstupy!$B$3:$C$15,2,FALSE)</f>
        <v>0.25</v>
      </c>
      <c r="S186" s="348"/>
      <c r="T186" s="351"/>
      <c r="U186" s="349" t="s">
        <v>36</v>
      </c>
      <c r="V186" s="350">
        <f>VLOOKUP(U186,vstupy!$B$3:$C$15,2,FALSE)</f>
        <v>0</v>
      </c>
      <c r="W186" s="348"/>
      <c r="X186" s="283" t="s">
        <v>157</v>
      </c>
      <c r="Y186" s="284" t="s">
        <v>152</v>
      </c>
      <c r="Z186" s="285">
        <f>VLOOKUP($X186,vstupy!$B$18:$F$31,MATCH($Y186,vstupy!$B$17:$F$17,0),0)</f>
        <v>0</v>
      </c>
      <c r="AA186" s="286" t="s">
        <v>158</v>
      </c>
      <c r="AB186" s="285">
        <f>VLOOKUP($AA186,vstupy!$B$34:$C$36,2,FALSE)</f>
        <v>0</v>
      </c>
      <c r="AC186" s="285">
        <f t="shared" si="3152"/>
        <v>0</v>
      </c>
      <c r="AD186" s="338" t="s">
        <v>36</v>
      </c>
      <c r="AE186" s="325">
        <f>VLOOKUP(AD186,vstupy!$B$3:$C$15,2,FALSE)</f>
        <v>0</v>
      </c>
      <c r="AF186" s="328">
        <f>IFERROR(IF(M186=0,"N",O186/L186*J186),0)</f>
        <v>0</v>
      </c>
      <c r="AG186" s="330">
        <f>O186*J186</f>
        <v>0</v>
      </c>
      <c r="AH186" s="332">
        <f t="shared" ref="AH186" si="3537">P186*R186*J186</f>
        <v>275</v>
      </c>
      <c r="AI186" s="333">
        <f t="shared" ref="AI186" si="3538">IFERROR(AH186*M186,0)</f>
        <v>275</v>
      </c>
      <c r="AJ186" s="332">
        <f t="shared" ref="AJ186" si="3539">IFERROR(IF(M186=0,"N",S186/L186*J186),0)</f>
        <v>0</v>
      </c>
      <c r="AK186" s="330">
        <f t="shared" ref="AK186" si="3540">S186*J186</f>
        <v>0</v>
      </c>
      <c r="AL186" s="330">
        <f>T186*V186*J186</f>
        <v>0</v>
      </c>
      <c r="AM186" s="334">
        <f t="shared" ref="AM186" si="3541">IFERROR(AL186*M186,0)</f>
        <v>0</v>
      </c>
      <c r="AN186" s="333">
        <f t="shared" ref="AN186" si="3542">IF(W186&gt;0,IF(AE186&gt;0,($G$5/160)*(W186/60)*AE186*J186,0),IF(AE186&gt;0,($G$5/160)*((AC186+AC187+AC188)/60)*AE186*J186,0))</f>
        <v>0</v>
      </c>
      <c r="AO186" s="336">
        <f>IFERROR(AN186*M186,0)</f>
        <v>0</v>
      </c>
      <c r="AP186" s="315">
        <f t="shared" ref="AP186" si="3543">IF($N186="In (zvyšuje náklady)",AF186,0)</f>
        <v>0</v>
      </c>
      <c r="AQ186" s="313">
        <f t="shared" ref="AQ186" si="3544">IF($N186="In (zvyšuje náklady)",AG186,0)</f>
        <v>0</v>
      </c>
      <c r="AR186" s="313">
        <f t="shared" ref="AR186" si="3545">IF($N186="In (zvyšuje náklady)",AH186,0)</f>
        <v>275</v>
      </c>
      <c r="AS186" s="313">
        <f t="shared" ref="AS186" si="3546">IF($N186="In (zvyšuje náklady)",AI186,0)</f>
        <v>275</v>
      </c>
      <c r="AT186" s="313">
        <f t="shared" ref="AT186" si="3547">IF($N186="In (zvyšuje náklady)",AJ186,0)</f>
        <v>0</v>
      </c>
      <c r="AU186" s="313">
        <f t="shared" ref="AU186" si="3548">IF($N186="In (zvyšuje náklady)",AK186,0)</f>
        <v>0</v>
      </c>
      <c r="AV186" s="313">
        <f t="shared" ref="AV186" si="3549">IF($N186="In (zvyšuje náklady)",AL186,0)</f>
        <v>0</v>
      </c>
      <c r="AW186" s="313">
        <f t="shared" ref="AW186" si="3550">IF($N186="In (zvyšuje náklady)",AM186,0)</f>
        <v>0</v>
      </c>
      <c r="AX186" s="313">
        <f t="shared" ref="AX186" si="3551">IF($N186="In (zvyšuje náklady)",AN186,0)</f>
        <v>0</v>
      </c>
      <c r="AY186" s="313">
        <f t="shared" ref="AY186" si="3552">IF($N186="In (zvyšuje náklady)",AO186,0)</f>
        <v>0</v>
      </c>
      <c r="AZ186" s="313" t="str">
        <f t="shared" ref="AZ186" si="3553">IF($N186="Out (znižuje náklady)",AF186,"0")</f>
        <v>0</v>
      </c>
      <c r="BA186" s="313" t="str">
        <f t="shared" ref="BA186" si="3554">IF($N186="Out (znižuje náklady)",AG186,"0")</f>
        <v>0</v>
      </c>
      <c r="BB186" s="313" t="str">
        <f t="shared" ref="BB186" si="3555">IF($N186="Out (znižuje náklady)",AH186,"0")</f>
        <v>0</v>
      </c>
      <c r="BC186" s="313" t="str">
        <f t="shared" ref="BC186" si="3556">IF($N186="Out (znižuje náklady)",AI186,"0")</f>
        <v>0</v>
      </c>
      <c r="BD186" s="313" t="str">
        <f t="shared" ref="BD186" si="3557">IF($N186="Out (znižuje náklady)",AJ186,"0")</f>
        <v>0</v>
      </c>
      <c r="BE186" s="313" t="str">
        <f t="shared" ref="BE186" si="3558">IF($N186="Out (znižuje náklady)",AK186,"0")</f>
        <v>0</v>
      </c>
      <c r="BF186" s="313" t="str">
        <f t="shared" ref="BF186" si="3559">IF($N186="Out (znižuje náklady)",AL186,"0")</f>
        <v>0</v>
      </c>
      <c r="BG186" s="313" t="str">
        <f t="shared" ref="BG186" si="3560">IF($N186="Out (znižuje náklady)",AM186,"0")</f>
        <v>0</v>
      </c>
      <c r="BH186" s="313" t="str">
        <f t="shared" ref="BH186" si="3561">IF($N186="Out (znižuje náklady)",AN186,"0")</f>
        <v>0</v>
      </c>
      <c r="BI186" s="324" t="str">
        <f t="shared" ref="BI186" si="3562">IF($N186="Out (znižuje náklady)",AO186,"0")</f>
        <v>0</v>
      </c>
      <c r="BJ186" s="314">
        <f>IF(F186=vstupy!$B$47,0,1)</f>
        <v>1</v>
      </c>
      <c r="BK186" s="315">
        <f t="shared" ref="BK186" si="3563">$BJ186*AP186</f>
        <v>0</v>
      </c>
      <c r="BL186" s="313">
        <f t="shared" ref="BL186" si="3564">$BJ186*AQ186</f>
        <v>0</v>
      </c>
      <c r="BM186" s="313">
        <f t="shared" ref="BM186" si="3565">$BJ186*AR186</f>
        <v>275</v>
      </c>
      <c r="BN186" s="313">
        <f t="shared" ref="BN186" si="3566">$BJ186*AS186</f>
        <v>275</v>
      </c>
      <c r="BO186" s="313">
        <f t="shared" ref="BO186" si="3567">$BJ186*AT186</f>
        <v>0</v>
      </c>
      <c r="BP186" s="313">
        <f t="shared" ref="BP186" si="3568">$BJ186*AU186</f>
        <v>0</v>
      </c>
      <c r="BQ186" s="313">
        <f t="shared" ref="BQ186" si="3569">$BJ186*AV186</f>
        <v>0</v>
      </c>
      <c r="BR186" s="313">
        <f t="shared" ref="BR186" si="3570">$BJ186*AW186</f>
        <v>0</v>
      </c>
      <c r="BS186" s="313">
        <f t="shared" ref="BS186" si="3571">$BJ186*AX186</f>
        <v>0</v>
      </c>
      <c r="BT186" s="310">
        <f t="shared" ref="BT186" si="3572">$BJ186*AY186</f>
        <v>0</v>
      </c>
      <c r="BU186" s="315">
        <f t="shared" ref="BU186" si="3573">$BJ186*AZ186</f>
        <v>0</v>
      </c>
      <c r="BV186" s="313">
        <f t="shared" ref="BV186" si="3574">$BJ186*BA186</f>
        <v>0</v>
      </c>
      <c r="BW186" s="313">
        <f t="shared" ref="BW186" si="3575">$BJ186*BB186</f>
        <v>0</v>
      </c>
      <c r="BX186" s="313">
        <f t="shared" ref="BX186" si="3576">$BJ186*BC186</f>
        <v>0</v>
      </c>
      <c r="BY186" s="313">
        <f t="shared" ref="BY186" si="3577">$BJ186*BD186</f>
        <v>0</v>
      </c>
      <c r="BZ186" s="313">
        <f t="shared" ref="BZ186" si="3578">$BJ186*BE186</f>
        <v>0</v>
      </c>
      <c r="CA186" s="313">
        <f t="shared" ref="CA186" si="3579">$BJ186*BF186</f>
        <v>0</v>
      </c>
      <c r="CB186" s="313">
        <f t="shared" ref="CB186" si="3580">$BJ186*BG186</f>
        <v>0</v>
      </c>
      <c r="CC186" s="313">
        <f t="shared" ref="CC186" si="3581">$BJ186*BH186</f>
        <v>0</v>
      </c>
      <c r="CD186" s="310">
        <f t="shared" ref="CD186" si="3582">$BJ186*BI186</f>
        <v>0</v>
      </c>
      <c r="CE186" s="316">
        <f>IF(N186="Nemení sa",1,0)</f>
        <v>0</v>
      </c>
      <c r="CF186" s="315">
        <f>AG186*$CE186</f>
        <v>0</v>
      </c>
      <c r="CG186" s="313">
        <f>AI186*$CE186</f>
        <v>0</v>
      </c>
      <c r="CH186" s="313">
        <f>AK186*$CE186</f>
        <v>0</v>
      </c>
      <c r="CI186" s="313">
        <f>AM186*$CE186</f>
        <v>0</v>
      </c>
      <c r="CJ186" s="310">
        <f>AO186*$CE186</f>
        <v>0</v>
      </c>
      <c r="CK186" s="317">
        <f t="shared" ref="CK186" si="3583">SUM(CF186:CJ188)</f>
        <v>0</v>
      </c>
      <c r="CL186" s="318">
        <f>IF(F186=vstupy!B$42,"1",0)</f>
        <v>0</v>
      </c>
      <c r="CM186" s="315">
        <f t="shared" ref="CM186" si="3584">IF($CL186="1",AP186,0)</f>
        <v>0</v>
      </c>
      <c r="CN186" s="313">
        <f t="shared" ref="CN186" si="3585">IF($CL186="1",AQ186,0)</f>
        <v>0</v>
      </c>
      <c r="CO186" s="313">
        <f t="shared" ref="CO186" si="3586">IF($CL186="1",AR186,0)</f>
        <v>0</v>
      </c>
      <c r="CP186" s="313">
        <f t="shared" ref="CP186" si="3587">IF($CL186="1",AS186,0)</f>
        <v>0</v>
      </c>
      <c r="CQ186" s="313">
        <f t="shared" ref="CQ186" si="3588">IF($CL186="1",AT186,0)</f>
        <v>0</v>
      </c>
      <c r="CR186" s="313">
        <f t="shared" ref="CR186" si="3589">IF($CL186="1",AU186,0)</f>
        <v>0</v>
      </c>
      <c r="CS186" s="313">
        <f t="shared" ref="CS186" si="3590">IF($CL186="1",AV186,0)</f>
        <v>0</v>
      </c>
      <c r="CT186" s="313">
        <f t="shared" ref="CT186" si="3591">IF($CL186="1",AW186,0)</f>
        <v>0</v>
      </c>
      <c r="CU186" s="313">
        <f t="shared" ref="CU186" si="3592">IF($CL186="1",AX186,0)</f>
        <v>0</v>
      </c>
      <c r="CV186" s="310">
        <f t="shared" ref="CV186" si="3593">IF($CL186="1",AY186,0)</f>
        <v>0</v>
      </c>
      <c r="CW186" s="314">
        <f>CP186+CT186+CV186</f>
        <v>0</v>
      </c>
      <c r="CX186" s="314">
        <f t="shared" ref="CX186" si="3594">CN186+CR186</f>
        <v>0</v>
      </c>
      <c r="CY186" s="315">
        <f t="shared" ref="CY186" si="3595">IF($CL186="1",AZ186,0)</f>
        <v>0</v>
      </c>
      <c r="CZ186" s="313">
        <f t="shared" ref="CZ186" si="3596">IF($CL186="1",BA186,0)</f>
        <v>0</v>
      </c>
      <c r="DA186" s="313">
        <f t="shared" ref="DA186" si="3597">IF($CL186="1",BB186,0)</f>
        <v>0</v>
      </c>
      <c r="DB186" s="313">
        <f t="shared" ref="DB186" si="3598">IF($CL186="1",BC186,0)</f>
        <v>0</v>
      </c>
      <c r="DC186" s="313">
        <f t="shared" ref="DC186" si="3599">IF($CL186="1",BD186,0)</f>
        <v>0</v>
      </c>
      <c r="DD186" s="313">
        <f t="shared" ref="DD186" si="3600">IF($CL186="1",BE186,0)</f>
        <v>0</v>
      </c>
      <c r="DE186" s="313">
        <f t="shared" ref="DE186" si="3601">IF($CL186="1",BF186,0)</f>
        <v>0</v>
      </c>
      <c r="DF186" s="313">
        <f t="shared" ref="DF186" si="3602">IF($CL186="1",BG186,0)</f>
        <v>0</v>
      </c>
      <c r="DG186" s="313">
        <f t="shared" ref="DG186" si="3603">IF($CL186="1",BH186,0)</f>
        <v>0</v>
      </c>
      <c r="DH186" s="310">
        <f t="shared" ref="DH186" si="3604">IF($CL186="1",BI186,0)</f>
        <v>0</v>
      </c>
      <c r="DI186" s="321">
        <f>DB186+DF186+DH186</f>
        <v>0</v>
      </c>
      <c r="DJ186" s="321">
        <f t="shared" ref="DJ186" si="3605">CZ186+DD186</f>
        <v>0</v>
      </c>
      <c r="DK186" s="322">
        <f>IF(CE186=0,1,0)</f>
        <v>1</v>
      </c>
      <c r="DL186" s="322">
        <f>IFERROR(IF($AF186="N",AH186+AJ186+AL186+AN186,AF186+AH186+AJ186+AL186+AN186),0)*$DK186</f>
        <v>275</v>
      </c>
      <c r="DM186" s="322">
        <f>(AG186+AI186+AK186+AM186+AO186)*$DK186</f>
        <v>275</v>
      </c>
      <c r="DN186" s="322">
        <f>AS186+AW186+AY186-CW186</f>
        <v>275</v>
      </c>
      <c r="DO186" s="322">
        <f>BC186+BG186+BI186-DI186</f>
        <v>0</v>
      </c>
      <c r="DP186" s="322">
        <f>DN186+DO186</f>
        <v>275</v>
      </c>
      <c r="DQ186" s="323" t="str">
        <f>IF(OR(F186=vstupy!B$40,F186=vstupy!B$41,F186=vstupy!B$42,),"0","1")</f>
        <v>0</v>
      </c>
      <c r="DR186" s="315">
        <f>IF($DQ186="1",AQ186,"0")+CF186</f>
        <v>0</v>
      </c>
      <c r="DS186" s="313">
        <f>IF($DQ186="1",AS186,"0")+CG186</f>
        <v>0</v>
      </c>
      <c r="DT186" s="313">
        <f>IF($DQ186="1",AU186,"0")+CH186</f>
        <v>0</v>
      </c>
      <c r="DU186" s="313">
        <f>IF($DQ186="1",AW186,"0")+CI186</f>
        <v>0</v>
      </c>
      <c r="DV186" s="310">
        <f>IF($DQ186="1",AY186,"0")+CJ186</f>
        <v>0</v>
      </c>
      <c r="DW186" s="311">
        <f t="shared" ref="DW186" si="3606">SUM(DR186:DV188)</f>
        <v>0</v>
      </c>
      <c r="DX186" s="315" t="str">
        <f t="shared" ref="DX186" si="3607">IF($DQ186="1",BA186,"0")</f>
        <v>0</v>
      </c>
      <c r="DY186" s="313" t="str">
        <f t="shared" ref="DY186" si="3608">IF($DQ186="1",BC186,"0")</f>
        <v>0</v>
      </c>
      <c r="DZ186" s="313" t="str">
        <f t="shared" ref="DZ186" si="3609">IF($DQ186="1",BE186,"0")</f>
        <v>0</v>
      </c>
      <c r="EA186" s="313" t="str">
        <f>IF($DQ186="1",BG186,"0")</f>
        <v>0</v>
      </c>
      <c r="EB186" s="310" t="str">
        <f>IF($DQ186="1",BI186,"0")</f>
        <v>0</v>
      </c>
      <c r="EC186" s="311">
        <f>SUM(DX186:EB188)</f>
        <v>0</v>
      </c>
      <c r="ED186" s="312">
        <f>EC186+DW186</f>
        <v>0</v>
      </c>
    </row>
    <row r="187" spans="2:134" ht="12.6" customHeight="1" x14ac:dyDescent="0.2">
      <c r="B187" s="366"/>
      <c r="C187" s="363"/>
      <c r="D187" s="363"/>
      <c r="E187" s="363"/>
      <c r="F187" s="356"/>
      <c r="G187" s="362"/>
      <c r="H187" s="308"/>
      <c r="I187" s="308"/>
      <c r="J187" s="299"/>
      <c r="K187" s="356"/>
      <c r="L187" s="348"/>
      <c r="M187" s="354"/>
      <c r="N187" s="348"/>
      <c r="O187" s="348"/>
      <c r="P187" s="348"/>
      <c r="Q187" s="349"/>
      <c r="R187" s="350"/>
      <c r="S187" s="348"/>
      <c r="T187" s="351"/>
      <c r="U187" s="349"/>
      <c r="V187" s="350"/>
      <c r="W187" s="348"/>
      <c r="X187" s="283" t="s">
        <v>157</v>
      </c>
      <c r="Y187" s="284" t="s">
        <v>152</v>
      </c>
      <c r="Z187" s="285">
        <f>VLOOKUP($X187,vstupy!$B$18:$F$31,MATCH($Y187,vstupy!$B$17:$F$17,0),0)</f>
        <v>0</v>
      </c>
      <c r="AA187" s="286" t="s">
        <v>158</v>
      </c>
      <c r="AB187" s="285">
        <f>VLOOKUP($AA187,vstupy!$B$34:$C$36,2,FALSE)</f>
        <v>0</v>
      </c>
      <c r="AC187" s="285">
        <f t="shared" si="3152"/>
        <v>0</v>
      </c>
      <c r="AD187" s="339"/>
      <c r="AE187" s="326"/>
      <c r="AF187" s="315"/>
      <c r="AG187" s="330"/>
      <c r="AH187" s="330"/>
      <c r="AI187" s="330"/>
      <c r="AJ187" s="330"/>
      <c r="AK187" s="330"/>
      <c r="AL187" s="330"/>
      <c r="AM187" s="335"/>
      <c r="AN187" s="330"/>
      <c r="AO187" s="336"/>
      <c r="AP187" s="315"/>
      <c r="AQ187" s="313"/>
      <c r="AR187" s="313"/>
      <c r="AS187" s="313"/>
      <c r="AT187" s="313"/>
      <c r="AU187" s="313"/>
      <c r="AV187" s="313"/>
      <c r="AW187" s="313"/>
      <c r="AX187" s="313"/>
      <c r="AY187" s="313"/>
      <c r="AZ187" s="313"/>
      <c r="BA187" s="313"/>
      <c r="BB187" s="313"/>
      <c r="BC187" s="313"/>
      <c r="BD187" s="313"/>
      <c r="BE187" s="313"/>
      <c r="BF187" s="313"/>
      <c r="BG187" s="313"/>
      <c r="BH187" s="313"/>
      <c r="BI187" s="324"/>
      <c r="BJ187" s="314"/>
      <c r="BK187" s="315"/>
      <c r="BL187" s="313"/>
      <c r="BM187" s="313"/>
      <c r="BN187" s="313"/>
      <c r="BO187" s="313"/>
      <c r="BP187" s="313"/>
      <c r="BQ187" s="313"/>
      <c r="BR187" s="313"/>
      <c r="BS187" s="313"/>
      <c r="BT187" s="310"/>
      <c r="BU187" s="315"/>
      <c r="BV187" s="313"/>
      <c r="BW187" s="313"/>
      <c r="BX187" s="313"/>
      <c r="BY187" s="313"/>
      <c r="BZ187" s="313"/>
      <c r="CA187" s="313"/>
      <c r="CB187" s="313"/>
      <c r="CC187" s="313"/>
      <c r="CD187" s="310"/>
      <c r="CE187" s="316"/>
      <c r="CF187" s="315"/>
      <c r="CG187" s="313"/>
      <c r="CH187" s="313"/>
      <c r="CI187" s="313"/>
      <c r="CJ187" s="310"/>
      <c r="CK187" s="317"/>
      <c r="CL187" s="319"/>
      <c r="CM187" s="315"/>
      <c r="CN187" s="313"/>
      <c r="CO187" s="313"/>
      <c r="CP187" s="313"/>
      <c r="CQ187" s="313"/>
      <c r="CR187" s="313"/>
      <c r="CS187" s="313"/>
      <c r="CT187" s="313"/>
      <c r="CU187" s="313"/>
      <c r="CV187" s="310"/>
      <c r="CW187" s="314"/>
      <c r="CX187" s="314"/>
      <c r="CY187" s="315"/>
      <c r="CZ187" s="313"/>
      <c r="DA187" s="313"/>
      <c r="DB187" s="313"/>
      <c r="DC187" s="313"/>
      <c r="DD187" s="313"/>
      <c r="DE187" s="313"/>
      <c r="DF187" s="313"/>
      <c r="DG187" s="313"/>
      <c r="DH187" s="310"/>
      <c r="DI187" s="321"/>
      <c r="DJ187" s="321"/>
      <c r="DK187" s="322"/>
      <c r="DL187" s="322"/>
      <c r="DM187" s="322"/>
      <c r="DN187" s="322"/>
      <c r="DO187" s="322"/>
      <c r="DP187" s="322"/>
      <c r="DQ187" s="323"/>
      <c r="DR187" s="315"/>
      <c r="DS187" s="313"/>
      <c r="DT187" s="313"/>
      <c r="DU187" s="313"/>
      <c r="DV187" s="310"/>
      <c r="DW187" s="311"/>
      <c r="DX187" s="315"/>
      <c r="DY187" s="313"/>
      <c r="DZ187" s="313"/>
      <c r="EA187" s="313"/>
      <c r="EB187" s="310"/>
      <c r="EC187" s="311"/>
      <c r="ED187" s="312"/>
    </row>
    <row r="188" spans="2:134" ht="12.6" customHeight="1" thickBot="1" x14ac:dyDescent="0.25">
      <c r="B188" s="366"/>
      <c r="C188" s="363"/>
      <c r="D188" s="363"/>
      <c r="E188" s="363"/>
      <c r="F188" s="357"/>
      <c r="G188" s="362"/>
      <c r="H188" s="309"/>
      <c r="I188" s="309"/>
      <c r="J188" s="300"/>
      <c r="K188" s="357"/>
      <c r="L188" s="348"/>
      <c r="M188" s="354"/>
      <c r="N188" s="348"/>
      <c r="O188" s="348"/>
      <c r="P188" s="348"/>
      <c r="Q188" s="349"/>
      <c r="R188" s="350"/>
      <c r="S188" s="348"/>
      <c r="T188" s="351"/>
      <c r="U188" s="349"/>
      <c r="V188" s="350"/>
      <c r="W188" s="348"/>
      <c r="X188" s="283" t="s">
        <v>157</v>
      </c>
      <c r="Y188" s="284" t="s">
        <v>152</v>
      </c>
      <c r="Z188" s="285">
        <f>VLOOKUP($X188,vstupy!$B$18:$F$31,MATCH($Y188,vstupy!$B$17:$F$17,0),0)</f>
        <v>0</v>
      </c>
      <c r="AA188" s="286" t="s">
        <v>158</v>
      </c>
      <c r="AB188" s="285">
        <f>VLOOKUP($AA188,vstupy!$B$34:$C$36,2,FALSE)</f>
        <v>0</v>
      </c>
      <c r="AC188" s="285">
        <f t="shared" si="3152"/>
        <v>0</v>
      </c>
      <c r="AD188" s="340"/>
      <c r="AE188" s="327"/>
      <c r="AF188" s="329"/>
      <c r="AG188" s="331"/>
      <c r="AH188" s="331"/>
      <c r="AI188" s="330"/>
      <c r="AJ188" s="331"/>
      <c r="AK188" s="331"/>
      <c r="AL188" s="331"/>
      <c r="AM188" s="333"/>
      <c r="AN188" s="330"/>
      <c r="AO188" s="337"/>
      <c r="AP188" s="315"/>
      <c r="AQ188" s="313"/>
      <c r="AR188" s="313"/>
      <c r="AS188" s="313"/>
      <c r="AT188" s="313"/>
      <c r="AU188" s="313"/>
      <c r="AV188" s="313"/>
      <c r="AW188" s="313"/>
      <c r="AX188" s="313"/>
      <c r="AY188" s="313"/>
      <c r="AZ188" s="313"/>
      <c r="BA188" s="313"/>
      <c r="BB188" s="313"/>
      <c r="BC188" s="313"/>
      <c r="BD188" s="313"/>
      <c r="BE188" s="313"/>
      <c r="BF188" s="313"/>
      <c r="BG188" s="313"/>
      <c r="BH188" s="313"/>
      <c r="BI188" s="324"/>
      <c r="BJ188" s="314"/>
      <c r="BK188" s="315"/>
      <c r="BL188" s="313"/>
      <c r="BM188" s="313"/>
      <c r="BN188" s="313"/>
      <c r="BO188" s="313"/>
      <c r="BP188" s="313"/>
      <c r="BQ188" s="313"/>
      <c r="BR188" s="313"/>
      <c r="BS188" s="313"/>
      <c r="BT188" s="310"/>
      <c r="BU188" s="315"/>
      <c r="BV188" s="313"/>
      <c r="BW188" s="313"/>
      <c r="BX188" s="313"/>
      <c r="BY188" s="313"/>
      <c r="BZ188" s="313"/>
      <c r="CA188" s="313"/>
      <c r="CB188" s="313"/>
      <c r="CC188" s="313"/>
      <c r="CD188" s="310"/>
      <c r="CE188" s="316"/>
      <c r="CF188" s="315"/>
      <c r="CG188" s="313"/>
      <c r="CH188" s="313"/>
      <c r="CI188" s="313"/>
      <c r="CJ188" s="310"/>
      <c r="CK188" s="317"/>
      <c r="CL188" s="320"/>
      <c r="CM188" s="315"/>
      <c r="CN188" s="313"/>
      <c r="CO188" s="313"/>
      <c r="CP188" s="313"/>
      <c r="CQ188" s="313"/>
      <c r="CR188" s="313"/>
      <c r="CS188" s="313"/>
      <c r="CT188" s="313"/>
      <c r="CU188" s="313"/>
      <c r="CV188" s="310"/>
      <c r="CW188" s="314"/>
      <c r="CX188" s="314"/>
      <c r="CY188" s="315"/>
      <c r="CZ188" s="313"/>
      <c r="DA188" s="313"/>
      <c r="DB188" s="313"/>
      <c r="DC188" s="313"/>
      <c r="DD188" s="313"/>
      <c r="DE188" s="313"/>
      <c r="DF188" s="313"/>
      <c r="DG188" s="313"/>
      <c r="DH188" s="310"/>
      <c r="DI188" s="321"/>
      <c r="DJ188" s="321"/>
      <c r="DK188" s="322"/>
      <c r="DL188" s="322"/>
      <c r="DM188" s="322"/>
      <c r="DN188" s="322"/>
      <c r="DO188" s="322"/>
      <c r="DP188" s="322"/>
      <c r="DQ188" s="323"/>
      <c r="DR188" s="315"/>
      <c r="DS188" s="313"/>
      <c r="DT188" s="313"/>
      <c r="DU188" s="313"/>
      <c r="DV188" s="310"/>
      <c r="DW188" s="311"/>
      <c r="DX188" s="315"/>
      <c r="DY188" s="313"/>
      <c r="DZ188" s="313"/>
      <c r="EA188" s="313"/>
      <c r="EB188" s="310"/>
      <c r="EC188" s="311"/>
      <c r="ED188" s="312"/>
    </row>
    <row r="189" spans="2:134" ht="12.6" customHeight="1" x14ac:dyDescent="0.2">
      <c r="B189" s="365">
        <f t="shared" ref="B189" si="3610">B186+1</f>
        <v>61</v>
      </c>
      <c r="C189" s="364" t="s">
        <v>388</v>
      </c>
      <c r="D189" s="364" t="s">
        <v>331</v>
      </c>
      <c r="E189" s="364" t="s">
        <v>387</v>
      </c>
      <c r="F189" s="358" t="s">
        <v>208</v>
      </c>
      <c r="G189" s="361">
        <v>46388</v>
      </c>
      <c r="H189" s="301" t="str">
        <f t="shared" ref="H189" si="3611">IF($F189="3e)  Skoršia transpozícia  - zavedenie transpozície pred termínom ktorý určuje smernica EÚ. "," ","")</f>
        <v/>
      </c>
      <c r="I189" s="301" t="str">
        <f t="shared" ref="I189" si="3612">IF($F189="3e)  Skoršia transpozícia  - zavedenie transpozície pred termínom ktorý určuje smernica EÚ. ",$H189,"NA")</f>
        <v>NA</v>
      </c>
      <c r="J189" s="304">
        <f>IF(I189&gt;12,1,I189/12)</f>
        <v>1</v>
      </c>
      <c r="K189" s="358" t="s">
        <v>477</v>
      </c>
      <c r="L189" s="344">
        <v>1</v>
      </c>
      <c r="M189" s="367">
        <f>IF(L189="N",0,L189)</f>
        <v>1</v>
      </c>
      <c r="N189" s="344" t="s">
        <v>211</v>
      </c>
      <c r="O189" s="344"/>
      <c r="P189" s="344">
        <v>900</v>
      </c>
      <c r="Q189" s="345" t="s">
        <v>185</v>
      </c>
      <c r="R189" s="346">
        <f>VLOOKUP(Q189,vstupy!$B$3:$C$15,2,FALSE)</f>
        <v>0.25</v>
      </c>
      <c r="S189" s="344"/>
      <c r="T189" s="347"/>
      <c r="U189" s="345" t="s">
        <v>36</v>
      </c>
      <c r="V189" s="346">
        <f>VLOOKUP(U189,vstupy!$B$3:$C$15,2,FALSE)</f>
        <v>0</v>
      </c>
      <c r="W189" s="344"/>
      <c r="X189" s="174" t="s">
        <v>157</v>
      </c>
      <c r="Y189" s="188" t="s">
        <v>152</v>
      </c>
      <c r="Z189" s="185">
        <f>VLOOKUP($X189,vstupy!$B$18:$F$31,MATCH($Y189,vstupy!$B$17:$F$17,0),0)</f>
        <v>0</v>
      </c>
      <c r="AA189" s="121" t="s">
        <v>158</v>
      </c>
      <c r="AB189" s="185">
        <f>VLOOKUP($AA189,vstupy!$B$34:$C$36,2,FALSE)</f>
        <v>0</v>
      </c>
      <c r="AC189" s="185">
        <f t="shared" si="3152"/>
        <v>0</v>
      </c>
      <c r="AD189" s="341" t="s">
        <v>36</v>
      </c>
      <c r="AE189" s="325">
        <f>VLOOKUP(AD189,vstupy!$B$3:$C$15,2,FALSE)</f>
        <v>0</v>
      </c>
      <c r="AF189" s="328">
        <f>IFERROR(IF(M189=0,"N",O189/L189*J189),0)</f>
        <v>0</v>
      </c>
      <c r="AG189" s="330">
        <f>O189*J189</f>
        <v>0</v>
      </c>
      <c r="AH189" s="332">
        <f t="shared" ref="AH189" si="3613">P189*R189*J189</f>
        <v>225</v>
      </c>
      <c r="AI189" s="333">
        <f t="shared" ref="AI189" si="3614">IFERROR(AH189*M189,0)</f>
        <v>225</v>
      </c>
      <c r="AJ189" s="332">
        <f t="shared" ref="AJ189" si="3615">IFERROR(IF(M189=0,"N",S189/L189*J189),0)</f>
        <v>0</v>
      </c>
      <c r="AK189" s="330">
        <f t="shared" ref="AK189" si="3616">S189*J189</f>
        <v>0</v>
      </c>
      <c r="AL189" s="330">
        <f>T189*V189*J189</f>
        <v>0</v>
      </c>
      <c r="AM189" s="334">
        <f t="shared" ref="AM189" si="3617">IFERROR(AL189*M189,0)</f>
        <v>0</v>
      </c>
      <c r="AN189" s="333">
        <f t="shared" ref="AN189" si="3618">IF(W189&gt;0,IF(AE189&gt;0,($G$5/160)*(W189/60)*AE189*J189,0),IF(AE189&gt;0,($G$5/160)*((AC189+AC190+AC191)/60)*AE189*J189,0))</f>
        <v>0</v>
      </c>
      <c r="AO189" s="336">
        <f>IFERROR(AN189*M189,0)</f>
        <v>0</v>
      </c>
      <c r="AP189" s="315">
        <f t="shared" ref="AP189" si="3619">IF($N189="In (zvyšuje náklady)",AF189,0)</f>
        <v>0</v>
      </c>
      <c r="AQ189" s="313">
        <f t="shared" ref="AQ189" si="3620">IF($N189="In (zvyšuje náklady)",AG189,0)</f>
        <v>0</v>
      </c>
      <c r="AR189" s="313">
        <f t="shared" ref="AR189" si="3621">IF($N189="In (zvyšuje náklady)",AH189,0)</f>
        <v>225</v>
      </c>
      <c r="AS189" s="313">
        <f t="shared" ref="AS189" si="3622">IF($N189="In (zvyšuje náklady)",AI189,0)</f>
        <v>225</v>
      </c>
      <c r="AT189" s="313">
        <f t="shared" ref="AT189" si="3623">IF($N189="In (zvyšuje náklady)",AJ189,0)</f>
        <v>0</v>
      </c>
      <c r="AU189" s="313">
        <f t="shared" ref="AU189" si="3624">IF($N189="In (zvyšuje náklady)",AK189,0)</f>
        <v>0</v>
      </c>
      <c r="AV189" s="313">
        <f t="shared" ref="AV189" si="3625">IF($N189="In (zvyšuje náklady)",AL189,0)</f>
        <v>0</v>
      </c>
      <c r="AW189" s="313">
        <f t="shared" ref="AW189" si="3626">IF($N189="In (zvyšuje náklady)",AM189,0)</f>
        <v>0</v>
      </c>
      <c r="AX189" s="313">
        <f t="shared" ref="AX189" si="3627">IF($N189="In (zvyšuje náklady)",AN189,0)</f>
        <v>0</v>
      </c>
      <c r="AY189" s="313">
        <f t="shared" ref="AY189" si="3628">IF($N189="In (zvyšuje náklady)",AO189,0)</f>
        <v>0</v>
      </c>
      <c r="AZ189" s="313" t="str">
        <f t="shared" ref="AZ189" si="3629">IF($N189="Out (znižuje náklady)",AF189,"0")</f>
        <v>0</v>
      </c>
      <c r="BA189" s="313" t="str">
        <f t="shared" ref="BA189" si="3630">IF($N189="Out (znižuje náklady)",AG189,"0")</f>
        <v>0</v>
      </c>
      <c r="BB189" s="313" t="str">
        <f t="shared" ref="BB189" si="3631">IF($N189="Out (znižuje náklady)",AH189,"0")</f>
        <v>0</v>
      </c>
      <c r="BC189" s="313" t="str">
        <f t="shared" ref="BC189" si="3632">IF($N189="Out (znižuje náklady)",AI189,"0")</f>
        <v>0</v>
      </c>
      <c r="BD189" s="313" t="str">
        <f t="shared" ref="BD189" si="3633">IF($N189="Out (znižuje náklady)",AJ189,"0")</f>
        <v>0</v>
      </c>
      <c r="BE189" s="313" t="str">
        <f t="shared" ref="BE189" si="3634">IF($N189="Out (znižuje náklady)",AK189,"0")</f>
        <v>0</v>
      </c>
      <c r="BF189" s="313" t="str">
        <f t="shared" ref="BF189" si="3635">IF($N189="Out (znižuje náklady)",AL189,"0")</f>
        <v>0</v>
      </c>
      <c r="BG189" s="313" t="str">
        <f t="shared" ref="BG189" si="3636">IF($N189="Out (znižuje náklady)",AM189,"0")</f>
        <v>0</v>
      </c>
      <c r="BH189" s="313" t="str">
        <f t="shared" ref="BH189" si="3637">IF($N189="Out (znižuje náklady)",AN189,"0")</f>
        <v>0</v>
      </c>
      <c r="BI189" s="324" t="str">
        <f t="shared" ref="BI189" si="3638">IF($N189="Out (znižuje náklady)",AO189,"0")</f>
        <v>0</v>
      </c>
      <c r="BJ189" s="314">
        <f>IF(F189=vstupy!$B$47,0,1)</f>
        <v>1</v>
      </c>
      <c r="BK189" s="315">
        <f t="shared" ref="BK189" si="3639">$BJ189*AP189</f>
        <v>0</v>
      </c>
      <c r="BL189" s="313">
        <f t="shared" ref="BL189" si="3640">$BJ189*AQ189</f>
        <v>0</v>
      </c>
      <c r="BM189" s="313">
        <f t="shared" ref="BM189" si="3641">$BJ189*AR189</f>
        <v>225</v>
      </c>
      <c r="BN189" s="313">
        <f t="shared" ref="BN189" si="3642">$BJ189*AS189</f>
        <v>225</v>
      </c>
      <c r="BO189" s="313">
        <f t="shared" ref="BO189" si="3643">$BJ189*AT189</f>
        <v>0</v>
      </c>
      <c r="BP189" s="313">
        <f t="shared" ref="BP189" si="3644">$BJ189*AU189</f>
        <v>0</v>
      </c>
      <c r="BQ189" s="313">
        <f t="shared" ref="BQ189" si="3645">$BJ189*AV189</f>
        <v>0</v>
      </c>
      <c r="BR189" s="313">
        <f t="shared" ref="BR189" si="3646">$BJ189*AW189</f>
        <v>0</v>
      </c>
      <c r="BS189" s="313">
        <f t="shared" ref="BS189" si="3647">$BJ189*AX189</f>
        <v>0</v>
      </c>
      <c r="BT189" s="310">
        <f t="shared" ref="BT189" si="3648">$BJ189*AY189</f>
        <v>0</v>
      </c>
      <c r="BU189" s="315">
        <f t="shared" ref="BU189" si="3649">$BJ189*AZ189</f>
        <v>0</v>
      </c>
      <c r="BV189" s="313">
        <f t="shared" ref="BV189" si="3650">$BJ189*BA189</f>
        <v>0</v>
      </c>
      <c r="BW189" s="313">
        <f t="shared" ref="BW189" si="3651">$BJ189*BB189</f>
        <v>0</v>
      </c>
      <c r="BX189" s="313">
        <f t="shared" ref="BX189" si="3652">$BJ189*BC189</f>
        <v>0</v>
      </c>
      <c r="BY189" s="313">
        <f t="shared" ref="BY189" si="3653">$BJ189*BD189</f>
        <v>0</v>
      </c>
      <c r="BZ189" s="313">
        <f t="shared" ref="BZ189" si="3654">$BJ189*BE189</f>
        <v>0</v>
      </c>
      <c r="CA189" s="313">
        <f t="shared" ref="CA189" si="3655">$BJ189*BF189</f>
        <v>0</v>
      </c>
      <c r="CB189" s="313">
        <f t="shared" ref="CB189" si="3656">$BJ189*BG189</f>
        <v>0</v>
      </c>
      <c r="CC189" s="313">
        <f t="shared" ref="CC189" si="3657">$BJ189*BH189</f>
        <v>0</v>
      </c>
      <c r="CD189" s="310">
        <f t="shared" ref="CD189" si="3658">$BJ189*BI189</f>
        <v>0</v>
      </c>
      <c r="CE189" s="316">
        <f>IF(N189="Nemení sa",1,0)</f>
        <v>0</v>
      </c>
      <c r="CF189" s="315">
        <f>AG189*$CE189</f>
        <v>0</v>
      </c>
      <c r="CG189" s="313">
        <f>AI189*$CE189</f>
        <v>0</v>
      </c>
      <c r="CH189" s="313">
        <f>AK189*$CE189</f>
        <v>0</v>
      </c>
      <c r="CI189" s="313">
        <f>AM189*$CE189</f>
        <v>0</v>
      </c>
      <c r="CJ189" s="310">
        <f>AO189*$CE189</f>
        <v>0</v>
      </c>
      <c r="CK189" s="317">
        <f t="shared" ref="CK189" si="3659">SUM(CF189:CJ191)</f>
        <v>0</v>
      </c>
      <c r="CL189" s="318">
        <f>IF(F189=vstupy!B$42,"1",0)</f>
        <v>0</v>
      </c>
      <c r="CM189" s="315">
        <f t="shared" ref="CM189" si="3660">IF($CL189="1",AP189,0)</f>
        <v>0</v>
      </c>
      <c r="CN189" s="313">
        <f t="shared" ref="CN189" si="3661">IF($CL189="1",AQ189,0)</f>
        <v>0</v>
      </c>
      <c r="CO189" s="313">
        <f t="shared" ref="CO189" si="3662">IF($CL189="1",AR189,0)</f>
        <v>0</v>
      </c>
      <c r="CP189" s="313">
        <f t="shared" ref="CP189" si="3663">IF($CL189="1",AS189,0)</f>
        <v>0</v>
      </c>
      <c r="CQ189" s="313">
        <f t="shared" ref="CQ189" si="3664">IF($CL189="1",AT189,0)</f>
        <v>0</v>
      </c>
      <c r="CR189" s="313">
        <f t="shared" ref="CR189" si="3665">IF($CL189="1",AU189,0)</f>
        <v>0</v>
      </c>
      <c r="CS189" s="313">
        <f t="shared" ref="CS189" si="3666">IF($CL189="1",AV189,0)</f>
        <v>0</v>
      </c>
      <c r="CT189" s="313">
        <f t="shared" ref="CT189" si="3667">IF($CL189="1",AW189,0)</f>
        <v>0</v>
      </c>
      <c r="CU189" s="313">
        <f t="shared" ref="CU189" si="3668">IF($CL189="1",AX189,0)</f>
        <v>0</v>
      </c>
      <c r="CV189" s="310">
        <f t="shared" ref="CV189" si="3669">IF($CL189="1",AY189,0)</f>
        <v>0</v>
      </c>
      <c r="CW189" s="314">
        <f>CP189+CT189+CV189</f>
        <v>0</v>
      </c>
      <c r="CX189" s="314">
        <f t="shared" ref="CX189" si="3670">CN189+CR189</f>
        <v>0</v>
      </c>
      <c r="CY189" s="315">
        <f t="shared" ref="CY189" si="3671">IF($CL189="1",AZ189,0)</f>
        <v>0</v>
      </c>
      <c r="CZ189" s="313">
        <f t="shared" ref="CZ189" si="3672">IF($CL189="1",BA189,0)</f>
        <v>0</v>
      </c>
      <c r="DA189" s="313">
        <f t="shared" ref="DA189" si="3673">IF($CL189="1",BB189,0)</f>
        <v>0</v>
      </c>
      <c r="DB189" s="313">
        <f t="shared" ref="DB189" si="3674">IF($CL189="1",BC189,0)</f>
        <v>0</v>
      </c>
      <c r="DC189" s="313">
        <f t="shared" ref="DC189" si="3675">IF($CL189="1",BD189,0)</f>
        <v>0</v>
      </c>
      <c r="DD189" s="313">
        <f t="shared" ref="DD189" si="3676">IF($CL189="1",BE189,0)</f>
        <v>0</v>
      </c>
      <c r="DE189" s="313">
        <f t="shared" ref="DE189" si="3677">IF($CL189="1",BF189,0)</f>
        <v>0</v>
      </c>
      <c r="DF189" s="313">
        <f t="shared" ref="DF189" si="3678">IF($CL189="1",BG189,0)</f>
        <v>0</v>
      </c>
      <c r="DG189" s="313">
        <f t="shared" ref="DG189" si="3679">IF($CL189="1",BH189,0)</f>
        <v>0</v>
      </c>
      <c r="DH189" s="310">
        <f t="shared" ref="DH189" si="3680">IF($CL189="1",BI189,0)</f>
        <v>0</v>
      </c>
      <c r="DI189" s="321">
        <f>DB189+DF189+DH189</f>
        <v>0</v>
      </c>
      <c r="DJ189" s="321">
        <f t="shared" ref="DJ189" si="3681">CZ189+DD189</f>
        <v>0</v>
      </c>
      <c r="DK189" s="322">
        <f>IF(CE189=0,1,0)</f>
        <v>1</v>
      </c>
      <c r="DL189" s="322">
        <f>IFERROR(IF($AF189="N",AH189+AJ189+AL189+AN189,AF189+AH189+AJ189+AL189+AN189),0)*$DK189</f>
        <v>225</v>
      </c>
      <c r="DM189" s="322">
        <f>(AG189+AI189+AK189+AM189+AO189)*$DK189</f>
        <v>225</v>
      </c>
      <c r="DN189" s="322">
        <f>AS189+AW189+AY189-CW189</f>
        <v>225</v>
      </c>
      <c r="DO189" s="322">
        <f>BC189+BG189+BI189-DI189</f>
        <v>0</v>
      </c>
      <c r="DP189" s="322">
        <f>DN189+DO189</f>
        <v>225</v>
      </c>
      <c r="DQ189" s="323" t="str">
        <f>IF(OR(F189=vstupy!B$40,F189=vstupy!B$41,F189=vstupy!B$42,),"0","1")</f>
        <v>0</v>
      </c>
      <c r="DR189" s="315">
        <f>IF($DQ189="1",AQ189,"0")+CF189</f>
        <v>0</v>
      </c>
      <c r="DS189" s="313">
        <f>IF($DQ189="1",AS189,"0")+CG189</f>
        <v>0</v>
      </c>
      <c r="DT189" s="313">
        <f>IF($DQ189="1",AU189,"0")+CH189</f>
        <v>0</v>
      </c>
      <c r="DU189" s="313">
        <f>IF($DQ189="1",AW189,"0")+CI189</f>
        <v>0</v>
      </c>
      <c r="DV189" s="310">
        <f>IF($DQ189="1",AY189,"0")+CJ189</f>
        <v>0</v>
      </c>
      <c r="DW189" s="311">
        <f t="shared" ref="DW189" si="3682">SUM(DR189:DV191)</f>
        <v>0</v>
      </c>
      <c r="DX189" s="315" t="str">
        <f t="shared" ref="DX189" si="3683">IF($DQ189="1",BA189,"0")</f>
        <v>0</v>
      </c>
      <c r="DY189" s="313" t="str">
        <f t="shared" ref="DY189" si="3684">IF($DQ189="1",BC189,"0")</f>
        <v>0</v>
      </c>
      <c r="DZ189" s="313" t="str">
        <f t="shared" ref="DZ189" si="3685">IF($DQ189="1",BE189,"0")</f>
        <v>0</v>
      </c>
      <c r="EA189" s="313" t="str">
        <f>IF($DQ189="1",BG189,"0")</f>
        <v>0</v>
      </c>
      <c r="EB189" s="310" t="str">
        <f>IF($DQ189="1",BI189,"0")</f>
        <v>0</v>
      </c>
      <c r="EC189" s="311">
        <f t="shared" ref="EC189" si="3686">SUM(DX189:EB191)</f>
        <v>0</v>
      </c>
      <c r="ED189" s="312">
        <f>EC189+DW189</f>
        <v>0</v>
      </c>
    </row>
    <row r="190" spans="2:134" ht="12.6" customHeight="1" x14ac:dyDescent="0.2">
      <c r="B190" s="365"/>
      <c r="C190" s="364"/>
      <c r="D190" s="364"/>
      <c r="E190" s="364"/>
      <c r="F190" s="359"/>
      <c r="G190" s="361"/>
      <c r="H190" s="302"/>
      <c r="I190" s="302"/>
      <c r="J190" s="305"/>
      <c r="K190" s="359"/>
      <c r="L190" s="344"/>
      <c r="M190" s="367"/>
      <c r="N190" s="344"/>
      <c r="O190" s="344"/>
      <c r="P190" s="344"/>
      <c r="Q190" s="345"/>
      <c r="R190" s="346"/>
      <c r="S190" s="344"/>
      <c r="T190" s="347"/>
      <c r="U190" s="345"/>
      <c r="V190" s="346"/>
      <c r="W190" s="344"/>
      <c r="X190" s="174" t="s">
        <v>157</v>
      </c>
      <c r="Y190" s="188" t="s">
        <v>152</v>
      </c>
      <c r="Z190" s="185">
        <f>VLOOKUP($X190,vstupy!$B$18:$F$31,MATCH($Y190,vstupy!$B$17:$F$17,0),0)</f>
        <v>0</v>
      </c>
      <c r="AA190" s="121" t="s">
        <v>158</v>
      </c>
      <c r="AB190" s="185">
        <f>VLOOKUP($AA190,vstupy!$B$34:$C$36,2,FALSE)</f>
        <v>0</v>
      </c>
      <c r="AC190" s="185">
        <f t="shared" si="3152"/>
        <v>0</v>
      </c>
      <c r="AD190" s="342"/>
      <c r="AE190" s="326"/>
      <c r="AF190" s="315"/>
      <c r="AG190" s="330"/>
      <c r="AH190" s="330"/>
      <c r="AI190" s="330"/>
      <c r="AJ190" s="330"/>
      <c r="AK190" s="330"/>
      <c r="AL190" s="330"/>
      <c r="AM190" s="335"/>
      <c r="AN190" s="330"/>
      <c r="AO190" s="336"/>
      <c r="AP190" s="315"/>
      <c r="AQ190" s="313"/>
      <c r="AR190" s="313"/>
      <c r="AS190" s="313"/>
      <c r="AT190" s="313"/>
      <c r="AU190" s="313"/>
      <c r="AV190" s="313"/>
      <c r="AW190" s="313"/>
      <c r="AX190" s="313"/>
      <c r="AY190" s="313"/>
      <c r="AZ190" s="313"/>
      <c r="BA190" s="313"/>
      <c r="BB190" s="313"/>
      <c r="BC190" s="313"/>
      <c r="BD190" s="313"/>
      <c r="BE190" s="313"/>
      <c r="BF190" s="313"/>
      <c r="BG190" s="313"/>
      <c r="BH190" s="313"/>
      <c r="BI190" s="324"/>
      <c r="BJ190" s="314"/>
      <c r="BK190" s="315"/>
      <c r="BL190" s="313"/>
      <c r="BM190" s="313"/>
      <c r="BN190" s="313"/>
      <c r="BO190" s="313"/>
      <c r="BP190" s="313"/>
      <c r="BQ190" s="313"/>
      <c r="BR190" s="313"/>
      <c r="BS190" s="313"/>
      <c r="BT190" s="310"/>
      <c r="BU190" s="315"/>
      <c r="BV190" s="313"/>
      <c r="BW190" s="313"/>
      <c r="BX190" s="313"/>
      <c r="BY190" s="313"/>
      <c r="BZ190" s="313"/>
      <c r="CA190" s="313"/>
      <c r="CB190" s="313"/>
      <c r="CC190" s="313"/>
      <c r="CD190" s="310"/>
      <c r="CE190" s="316"/>
      <c r="CF190" s="315"/>
      <c r="CG190" s="313"/>
      <c r="CH190" s="313"/>
      <c r="CI190" s="313"/>
      <c r="CJ190" s="310"/>
      <c r="CK190" s="317"/>
      <c r="CL190" s="319"/>
      <c r="CM190" s="315"/>
      <c r="CN190" s="313"/>
      <c r="CO190" s="313"/>
      <c r="CP190" s="313"/>
      <c r="CQ190" s="313"/>
      <c r="CR190" s="313"/>
      <c r="CS190" s="313"/>
      <c r="CT190" s="313"/>
      <c r="CU190" s="313"/>
      <c r="CV190" s="310"/>
      <c r="CW190" s="314"/>
      <c r="CX190" s="314"/>
      <c r="CY190" s="315"/>
      <c r="CZ190" s="313"/>
      <c r="DA190" s="313"/>
      <c r="DB190" s="313"/>
      <c r="DC190" s="313"/>
      <c r="DD190" s="313"/>
      <c r="DE190" s="313"/>
      <c r="DF190" s="313"/>
      <c r="DG190" s="313"/>
      <c r="DH190" s="310"/>
      <c r="DI190" s="321"/>
      <c r="DJ190" s="321"/>
      <c r="DK190" s="322"/>
      <c r="DL190" s="322"/>
      <c r="DM190" s="322"/>
      <c r="DN190" s="322"/>
      <c r="DO190" s="322"/>
      <c r="DP190" s="322"/>
      <c r="DQ190" s="323"/>
      <c r="DR190" s="315"/>
      <c r="DS190" s="313"/>
      <c r="DT190" s="313"/>
      <c r="DU190" s="313"/>
      <c r="DV190" s="310"/>
      <c r="DW190" s="311"/>
      <c r="DX190" s="315"/>
      <c r="DY190" s="313"/>
      <c r="DZ190" s="313"/>
      <c r="EA190" s="313"/>
      <c r="EB190" s="310"/>
      <c r="EC190" s="311"/>
      <c r="ED190" s="312"/>
    </row>
    <row r="191" spans="2:134" ht="12.6" customHeight="1" x14ac:dyDescent="0.2">
      <c r="B191" s="365"/>
      <c r="C191" s="364"/>
      <c r="D191" s="364"/>
      <c r="E191" s="364"/>
      <c r="F191" s="360"/>
      <c r="G191" s="361"/>
      <c r="H191" s="303"/>
      <c r="I191" s="303"/>
      <c r="J191" s="306"/>
      <c r="K191" s="360"/>
      <c r="L191" s="344"/>
      <c r="M191" s="367"/>
      <c r="N191" s="344"/>
      <c r="O191" s="344"/>
      <c r="P191" s="344"/>
      <c r="Q191" s="345"/>
      <c r="R191" s="346"/>
      <c r="S191" s="344"/>
      <c r="T191" s="347"/>
      <c r="U191" s="345"/>
      <c r="V191" s="346"/>
      <c r="W191" s="344"/>
      <c r="X191" s="174" t="s">
        <v>157</v>
      </c>
      <c r="Y191" s="188" t="s">
        <v>152</v>
      </c>
      <c r="Z191" s="185">
        <f>VLOOKUP($X191,vstupy!$B$18:$F$31,MATCH($Y191,vstupy!$B$17:$F$17,0),0)</f>
        <v>0</v>
      </c>
      <c r="AA191" s="121" t="s">
        <v>158</v>
      </c>
      <c r="AB191" s="185">
        <f>VLOOKUP($AA191,vstupy!$B$34:$C$36,2,FALSE)</f>
        <v>0</v>
      </c>
      <c r="AC191" s="185">
        <f t="shared" si="3152"/>
        <v>0</v>
      </c>
      <c r="AD191" s="343"/>
      <c r="AE191" s="327"/>
      <c r="AF191" s="315"/>
      <c r="AG191" s="330"/>
      <c r="AH191" s="330"/>
      <c r="AI191" s="330"/>
      <c r="AJ191" s="330"/>
      <c r="AK191" s="330"/>
      <c r="AL191" s="330"/>
      <c r="AM191" s="333"/>
      <c r="AN191" s="330"/>
      <c r="AO191" s="336"/>
      <c r="AP191" s="315"/>
      <c r="AQ191" s="313"/>
      <c r="AR191" s="313"/>
      <c r="AS191" s="313"/>
      <c r="AT191" s="313"/>
      <c r="AU191" s="313"/>
      <c r="AV191" s="313"/>
      <c r="AW191" s="313"/>
      <c r="AX191" s="313"/>
      <c r="AY191" s="313"/>
      <c r="AZ191" s="313"/>
      <c r="BA191" s="313"/>
      <c r="BB191" s="313"/>
      <c r="BC191" s="313"/>
      <c r="BD191" s="313"/>
      <c r="BE191" s="313"/>
      <c r="BF191" s="313"/>
      <c r="BG191" s="313"/>
      <c r="BH191" s="313"/>
      <c r="BI191" s="324"/>
      <c r="BJ191" s="314"/>
      <c r="BK191" s="315"/>
      <c r="BL191" s="313"/>
      <c r="BM191" s="313"/>
      <c r="BN191" s="313"/>
      <c r="BO191" s="313"/>
      <c r="BP191" s="313"/>
      <c r="BQ191" s="313"/>
      <c r="BR191" s="313"/>
      <c r="BS191" s="313"/>
      <c r="BT191" s="310"/>
      <c r="BU191" s="315"/>
      <c r="BV191" s="313"/>
      <c r="BW191" s="313"/>
      <c r="BX191" s="313"/>
      <c r="BY191" s="313"/>
      <c r="BZ191" s="313"/>
      <c r="CA191" s="313"/>
      <c r="CB191" s="313"/>
      <c r="CC191" s="313"/>
      <c r="CD191" s="310"/>
      <c r="CE191" s="316"/>
      <c r="CF191" s="315"/>
      <c r="CG191" s="313"/>
      <c r="CH191" s="313"/>
      <c r="CI191" s="313"/>
      <c r="CJ191" s="310"/>
      <c r="CK191" s="317"/>
      <c r="CL191" s="320"/>
      <c r="CM191" s="315"/>
      <c r="CN191" s="313"/>
      <c r="CO191" s="313"/>
      <c r="CP191" s="313"/>
      <c r="CQ191" s="313"/>
      <c r="CR191" s="313"/>
      <c r="CS191" s="313"/>
      <c r="CT191" s="313"/>
      <c r="CU191" s="313"/>
      <c r="CV191" s="310"/>
      <c r="CW191" s="314"/>
      <c r="CX191" s="314"/>
      <c r="CY191" s="315"/>
      <c r="CZ191" s="313"/>
      <c r="DA191" s="313"/>
      <c r="DB191" s="313"/>
      <c r="DC191" s="313"/>
      <c r="DD191" s="313"/>
      <c r="DE191" s="313"/>
      <c r="DF191" s="313"/>
      <c r="DG191" s="313"/>
      <c r="DH191" s="310"/>
      <c r="DI191" s="321"/>
      <c r="DJ191" s="321"/>
      <c r="DK191" s="322"/>
      <c r="DL191" s="322"/>
      <c r="DM191" s="322"/>
      <c r="DN191" s="322"/>
      <c r="DO191" s="322"/>
      <c r="DP191" s="322"/>
      <c r="DQ191" s="323"/>
      <c r="DR191" s="315"/>
      <c r="DS191" s="313"/>
      <c r="DT191" s="313"/>
      <c r="DU191" s="313"/>
      <c r="DV191" s="310"/>
      <c r="DW191" s="311"/>
      <c r="DX191" s="315"/>
      <c r="DY191" s="313"/>
      <c r="DZ191" s="313"/>
      <c r="EA191" s="313"/>
      <c r="EB191" s="310"/>
      <c r="EC191" s="311"/>
      <c r="ED191" s="312"/>
    </row>
    <row r="192" spans="2:134" ht="12.6" customHeight="1" x14ac:dyDescent="0.2">
      <c r="B192" s="366">
        <f t="shared" ref="B192" si="3687">B189+1</f>
        <v>62</v>
      </c>
      <c r="C192" s="363" t="s">
        <v>389</v>
      </c>
      <c r="D192" s="363" t="s">
        <v>331</v>
      </c>
      <c r="E192" s="363" t="s">
        <v>387</v>
      </c>
      <c r="F192" s="355" t="s">
        <v>208</v>
      </c>
      <c r="G192" s="362">
        <v>46388</v>
      </c>
      <c r="H192" s="307" t="str">
        <f t="shared" ref="H192" si="3688">IF($F192="3e)  Skoršia transpozícia  - zavedenie transpozície pred termínom ktorý určuje smernica EÚ. "," ","")</f>
        <v/>
      </c>
      <c r="I192" s="307" t="str">
        <f t="shared" ref="I192" si="3689">IF($F192="3e)  Skoršia transpozícia  - zavedenie transpozície pred termínom ktorý určuje smernica EÚ. ",$H192,"NA")</f>
        <v>NA</v>
      </c>
      <c r="J192" s="298">
        <f>IF(I192&gt;12,1,I192/12)</f>
        <v>1</v>
      </c>
      <c r="K192" s="355" t="s">
        <v>477</v>
      </c>
      <c r="L192" s="348">
        <v>0</v>
      </c>
      <c r="M192" s="354">
        <f>IF(L192="N",0,L192)</f>
        <v>0</v>
      </c>
      <c r="N192" s="348" t="s">
        <v>211</v>
      </c>
      <c r="O192" s="348"/>
      <c r="P192" s="348">
        <v>200</v>
      </c>
      <c r="Q192" s="349" t="s">
        <v>185</v>
      </c>
      <c r="R192" s="350">
        <f>VLOOKUP(Q192,vstupy!$B$3:$C$15,2,FALSE)</f>
        <v>0.25</v>
      </c>
      <c r="S192" s="348"/>
      <c r="T192" s="351"/>
      <c r="U192" s="349" t="s">
        <v>36</v>
      </c>
      <c r="V192" s="350">
        <f>VLOOKUP(U192,vstupy!$B$3:$C$15,2,FALSE)</f>
        <v>0</v>
      </c>
      <c r="W192" s="348"/>
      <c r="X192" s="283" t="s">
        <v>157</v>
      </c>
      <c r="Y192" s="284" t="s">
        <v>152</v>
      </c>
      <c r="Z192" s="285">
        <f>VLOOKUP($X192,vstupy!$B$18:$F$31,MATCH($Y192,vstupy!$B$17:$F$17,0),0)</f>
        <v>0</v>
      </c>
      <c r="AA192" s="286" t="s">
        <v>158</v>
      </c>
      <c r="AB192" s="285">
        <f>VLOOKUP($AA192,vstupy!$B$34:$C$36,2,FALSE)</f>
        <v>0</v>
      </c>
      <c r="AC192" s="285">
        <f t="shared" si="3152"/>
        <v>0</v>
      </c>
      <c r="AD192" s="338" t="s">
        <v>36</v>
      </c>
      <c r="AE192" s="325">
        <f>VLOOKUP(AD192,vstupy!$B$3:$C$15,2,FALSE)</f>
        <v>0</v>
      </c>
      <c r="AF192" s="328" t="str">
        <f>IFERROR(IF(M192=0,"N",O192/L192*J192),0)</f>
        <v>N</v>
      </c>
      <c r="AG192" s="330">
        <f>O192*J192</f>
        <v>0</v>
      </c>
      <c r="AH192" s="332">
        <f t="shared" ref="AH192" si="3690">P192*R192*J192</f>
        <v>50</v>
      </c>
      <c r="AI192" s="333">
        <f t="shared" ref="AI192" si="3691">IFERROR(AH192*M192,0)</f>
        <v>0</v>
      </c>
      <c r="AJ192" s="332" t="str">
        <f t="shared" ref="AJ192" si="3692">IFERROR(IF(M192=0,"N",S192/L192*J192),0)</f>
        <v>N</v>
      </c>
      <c r="AK192" s="330">
        <f t="shared" ref="AK192" si="3693">S192*J192</f>
        <v>0</v>
      </c>
      <c r="AL192" s="330">
        <f>T192*V192*J192</f>
        <v>0</v>
      </c>
      <c r="AM192" s="334">
        <f t="shared" ref="AM192" si="3694">IFERROR(AL192*M192,0)</f>
        <v>0</v>
      </c>
      <c r="AN192" s="333">
        <f t="shared" ref="AN192" si="3695">IF(W192&gt;0,IF(AE192&gt;0,($G$5/160)*(W192/60)*AE192*J192,0),IF(AE192&gt;0,($G$5/160)*((AC192+AC193+AC194)/60)*AE192*J192,0))</f>
        <v>0</v>
      </c>
      <c r="AO192" s="336">
        <f>IFERROR(AN192*M192,0)</f>
        <v>0</v>
      </c>
      <c r="AP192" s="315" t="str">
        <f t="shared" ref="AP192" si="3696">IF($N192="In (zvyšuje náklady)",AF192,0)</f>
        <v>N</v>
      </c>
      <c r="AQ192" s="313">
        <f t="shared" ref="AQ192" si="3697">IF($N192="In (zvyšuje náklady)",AG192,0)</f>
        <v>0</v>
      </c>
      <c r="AR192" s="313">
        <f t="shared" ref="AR192" si="3698">IF($N192="In (zvyšuje náklady)",AH192,0)</f>
        <v>50</v>
      </c>
      <c r="AS192" s="313">
        <f t="shared" ref="AS192" si="3699">IF($N192="In (zvyšuje náklady)",AI192,0)</f>
        <v>0</v>
      </c>
      <c r="AT192" s="313" t="str">
        <f t="shared" ref="AT192" si="3700">IF($N192="In (zvyšuje náklady)",AJ192,0)</f>
        <v>N</v>
      </c>
      <c r="AU192" s="313">
        <f t="shared" ref="AU192" si="3701">IF($N192="In (zvyšuje náklady)",AK192,0)</f>
        <v>0</v>
      </c>
      <c r="AV192" s="313">
        <f t="shared" ref="AV192" si="3702">IF($N192="In (zvyšuje náklady)",AL192,0)</f>
        <v>0</v>
      </c>
      <c r="AW192" s="313">
        <f t="shared" ref="AW192" si="3703">IF($N192="In (zvyšuje náklady)",AM192,0)</f>
        <v>0</v>
      </c>
      <c r="AX192" s="313">
        <f t="shared" ref="AX192" si="3704">IF($N192="In (zvyšuje náklady)",AN192,0)</f>
        <v>0</v>
      </c>
      <c r="AY192" s="313">
        <f t="shared" ref="AY192" si="3705">IF($N192="In (zvyšuje náklady)",AO192,0)</f>
        <v>0</v>
      </c>
      <c r="AZ192" s="313" t="str">
        <f t="shared" ref="AZ192" si="3706">IF($N192="Out (znižuje náklady)",AF192,"0")</f>
        <v>0</v>
      </c>
      <c r="BA192" s="313" t="str">
        <f t="shared" ref="BA192" si="3707">IF($N192="Out (znižuje náklady)",AG192,"0")</f>
        <v>0</v>
      </c>
      <c r="BB192" s="313" t="str">
        <f t="shared" ref="BB192" si="3708">IF($N192="Out (znižuje náklady)",AH192,"0")</f>
        <v>0</v>
      </c>
      <c r="BC192" s="313" t="str">
        <f t="shared" ref="BC192" si="3709">IF($N192="Out (znižuje náklady)",AI192,"0")</f>
        <v>0</v>
      </c>
      <c r="BD192" s="313" t="str">
        <f t="shared" ref="BD192" si="3710">IF($N192="Out (znižuje náklady)",AJ192,"0")</f>
        <v>0</v>
      </c>
      <c r="BE192" s="313" t="str">
        <f t="shared" ref="BE192" si="3711">IF($N192="Out (znižuje náklady)",AK192,"0")</f>
        <v>0</v>
      </c>
      <c r="BF192" s="313" t="str">
        <f t="shared" ref="BF192" si="3712">IF($N192="Out (znižuje náklady)",AL192,"0")</f>
        <v>0</v>
      </c>
      <c r="BG192" s="313" t="str">
        <f t="shared" ref="BG192" si="3713">IF($N192="Out (znižuje náklady)",AM192,"0")</f>
        <v>0</v>
      </c>
      <c r="BH192" s="313" t="str">
        <f t="shared" ref="BH192" si="3714">IF($N192="Out (znižuje náklady)",AN192,"0")</f>
        <v>0</v>
      </c>
      <c r="BI192" s="324" t="str">
        <f t="shared" ref="BI192" si="3715">IF($N192="Out (znižuje náklady)",AO192,"0")</f>
        <v>0</v>
      </c>
      <c r="BJ192" s="314">
        <f>IF(F192=vstupy!$B$47,0,1)</f>
        <v>1</v>
      </c>
      <c r="BK192" s="315" t="e">
        <f t="shared" ref="BK192" si="3716">$BJ192*AP192</f>
        <v>#VALUE!</v>
      </c>
      <c r="BL192" s="313">
        <f t="shared" ref="BL192" si="3717">$BJ192*AQ192</f>
        <v>0</v>
      </c>
      <c r="BM192" s="313">
        <f t="shared" ref="BM192" si="3718">$BJ192*AR192</f>
        <v>50</v>
      </c>
      <c r="BN192" s="313">
        <f t="shared" ref="BN192" si="3719">$BJ192*AS192</f>
        <v>0</v>
      </c>
      <c r="BO192" s="313" t="e">
        <f t="shared" ref="BO192" si="3720">$BJ192*AT192</f>
        <v>#VALUE!</v>
      </c>
      <c r="BP192" s="313">
        <f t="shared" ref="BP192" si="3721">$BJ192*AU192</f>
        <v>0</v>
      </c>
      <c r="BQ192" s="313">
        <f t="shared" ref="BQ192" si="3722">$BJ192*AV192</f>
        <v>0</v>
      </c>
      <c r="BR192" s="313">
        <f t="shared" ref="BR192" si="3723">$BJ192*AW192</f>
        <v>0</v>
      </c>
      <c r="BS192" s="313">
        <f t="shared" ref="BS192" si="3724">$BJ192*AX192</f>
        <v>0</v>
      </c>
      <c r="BT192" s="310">
        <f t="shared" ref="BT192" si="3725">$BJ192*AY192</f>
        <v>0</v>
      </c>
      <c r="BU192" s="315">
        <f t="shared" ref="BU192" si="3726">$BJ192*AZ192</f>
        <v>0</v>
      </c>
      <c r="BV192" s="313">
        <f t="shared" ref="BV192" si="3727">$BJ192*BA192</f>
        <v>0</v>
      </c>
      <c r="BW192" s="313">
        <f t="shared" ref="BW192" si="3728">$BJ192*BB192</f>
        <v>0</v>
      </c>
      <c r="BX192" s="313">
        <f t="shared" ref="BX192" si="3729">$BJ192*BC192</f>
        <v>0</v>
      </c>
      <c r="BY192" s="313">
        <f t="shared" ref="BY192" si="3730">$BJ192*BD192</f>
        <v>0</v>
      </c>
      <c r="BZ192" s="313">
        <f t="shared" ref="BZ192" si="3731">$BJ192*BE192</f>
        <v>0</v>
      </c>
      <c r="CA192" s="313">
        <f t="shared" ref="CA192" si="3732">$BJ192*BF192</f>
        <v>0</v>
      </c>
      <c r="CB192" s="313">
        <f t="shared" ref="CB192" si="3733">$BJ192*BG192</f>
        <v>0</v>
      </c>
      <c r="CC192" s="313">
        <f t="shared" ref="CC192" si="3734">$BJ192*BH192</f>
        <v>0</v>
      </c>
      <c r="CD192" s="310">
        <f t="shared" ref="CD192" si="3735">$BJ192*BI192</f>
        <v>0</v>
      </c>
      <c r="CE192" s="316">
        <f>IF(N192="Nemení sa",1,0)</f>
        <v>0</v>
      </c>
      <c r="CF192" s="315">
        <f>AG192*$CE192</f>
        <v>0</v>
      </c>
      <c r="CG192" s="313">
        <f>AI192*$CE192</f>
        <v>0</v>
      </c>
      <c r="CH192" s="313">
        <f>AK192*$CE192</f>
        <v>0</v>
      </c>
      <c r="CI192" s="313">
        <f>AM192*$CE192</f>
        <v>0</v>
      </c>
      <c r="CJ192" s="310">
        <f>AO192*$CE192</f>
        <v>0</v>
      </c>
      <c r="CK192" s="317">
        <f t="shared" ref="CK192" si="3736">SUM(CF192:CJ194)</f>
        <v>0</v>
      </c>
      <c r="CL192" s="318">
        <f>IF(F192=vstupy!B$42,"1",0)</f>
        <v>0</v>
      </c>
      <c r="CM192" s="315">
        <f t="shared" ref="CM192" si="3737">IF($CL192="1",AP192,0)</f>
        <v>0</v>
      </c>
      <c r="CN192" s="313">
        <f t="shared" ref="CN192" si="3738">IF($CL192="1",AQ192,0)</f>
        <v>0</v>
      </c>
      <c r="CO192" s="313">
        <f t="shared" ref="CO192" si="3739">IF($CL192="1",AR192,0)</f>
        <v>0</v>
      </c>
      <c r="CP192" s="313">
        <f t="shared" ref="CP192" si="3740">IF($CL192="1",AS192,0)</f>
        <v>0</v>
      </c>
      <c r="CQ192" s="313">
        <f t="shared" ref="CQ192" si="3741">IF($CL192="1",AT192,0)</f>
        <v>0</v>
      </c>
      <c r="CR192" s="313">
        <f t="shared" ref="CR192" si="3742">IF($CL192="1",AU192,0)</f>
        <v>0</v>
      </c>
      <c r="CS192" s="313">
        <f t="shared" ref="CS192" si="3743">IF($CL192="1",AV192,0)</f>
        <v>0</v>
      </c>
      <c r="CT192" s="313">
        <f t="shared" ref="CT192" si="3744">IF($CL192="1",AW192,0)</f>
        <v>0</v>
      </c>
      <c r="CU192" s="313">
        <f t="shared" ref="CU192" si="3745">IF($CL192="1",AX192,0)</f>
        <v>0</v>
      </c>
      <c r="CV192" s="310">
        <f t="shared" ref="CV192" si="3746">IF($CL192="1",AY192,0)</f>
        <v>0</v>
      </c>
      <c r="CW192" s="314">
        <f>CP192+CT192+CV192</f>
        <v>0</v>
      </c>
      <c r="CX192" s="314">
        <f t="shared" ref="CX192" si="3747">CN192+CR192</f>
        <v>0</v>
      </c>
      <c r="CY192" s="315">
        <f t="shared" ref="CY192" si="3748">IF($CL192="1",AZ192,0)</f>
        <v>0</v>
      </c>
      <c r="CZ192" s="313">
        <f t="shared" ref="CZ192" si="3749">IF($CL192="1",BA192,0)</f>
        <v>0</v>
      </c>
      <c r="DA192" s="313">
        <f t="shared" ref="DA192" si="3750">IF($CL192="1",BB192,0)</f>
        <v>0</v>
      </c>
      <c r="DB192" s="313">
        <f t="shared" ref="DB192" si="3751">IF($CL192="1",BC192,0)</f>
        <v>0</v>
      </c>
      <c r="DC192" s="313">
        <f t="shared" ref="DC192" si="3752">IF($CL192="1",BD192,0)</f>
        <v>0</v>
      </c>
      <c r="DD192" s="313">
        <f t="shared" ref="DD192" si="3753">IF($CL192="1",BE192,0)</f>
        <v>0</v>
      </c>
      <c r="DE192" s="313">
        <f t="shared" ref="DE192" si="3754">IF($CL192="1",BF192,0)</f>
        <v>0</v>
      </c>
      <c r="DF192" s="313">
        <f t="shared" ref="DF192" si="3755">IF($CL192="1",BG192,0)</f>
        <v>0</v>
      </c>
      <c r="DG192" s="313">
        <f t="shared" ref="DG192" si="3756">IF($CL192="1",BH192,0)</f>
        <v>0</v>
      </c>
      <c r="DH192" s="310">
        <f t="shared" ref="DH192" si="3757">IF($CL192="1",BI192,0)</f>
        <v>0</v>
      </c>
      <c r="DI192" s="321">
        <f>DB192+DF192+DH192</f>
        <v>0</v>
      </c>
      <c r="DJ192" s="321">
        <f t="shared" ref="DJ192" si="3758">CZ192+DD192</f>
        <v>0</v>
      </c>
      <c r="DK192" s="322">
        <f>IF(CE192=0,1,0)</f>
        <v>1</v>
      </c>
      <c r="DL192" s="322">
        <f>IFERROR(IF($AF192="N",AH192+AJ192+AL192+AN192,AF192+AH192+AJ192+AL192+AN192),0)*$DK192</f>
        <v>0</v>
      </c>
      <c r="DM192" s="322">
        <f>(AG192+AI192+AK192+AM192+AO192)*$DK192</f>
        <v>0</v>
      </c>
      <c r="DN192" s="322">
        <f>AS192+AW192+AY192-CW192</f>
        <v>0</v>
      </c>
      <c r="DO192" s="322">
        <f>BC192+BG192+BI192-DI192</f>
        <v>0</v>
      </c>
      <c r="DP192" s="322">
        <f>DN192+DO192</f>
        <v>0</v>
      </c>
      <c r="DQ192" s="323" t="str">
        <f>IF(OR(F192=vstupy!B$40,F192=vstupy!B$41,F192=vstupy!B$42,),"0","1")</f>
        <v>0</v>
      </c>
      <c r="DR192" s="315">
        <f>IF($DQ192="1",AQ192,"0")+CF192</f>
        <v>0</v>
      </c>
      <c r="DS192" s="313">
        <f>IF($DQ192="1",AS192,"0")+CG192</f>
        <v>0</v>
      </c>
      <c r="DT192" s="313">
        <f>IF($DQ192="1",AU192,"0")+CH192</f>
        <v>0</v>
      </c>
      <c r="DU192" s="313">
        <f>IF($DQ192="1",AW192,"0")+CI192</f>
        <v>0</v>
      </c>
      <c r="DV192" s="310">
        <f>IF($DQ192="1",AY192,"0")+CJ192</f>
        <v>0</v>
      </c>
      <c r="DW192" s="311">
        <f t="shared" ref="DW192" si="3759">SUM(DR192:DV194)</f>
        <v>0</v>
      </c>
      <c r="DX192" s="315" t="str">
        <f t="shared" ref="DX192" si="3760">IF($DQ192="1",BA192,"0")</f>
        <v>0</v>
      </c>
      <c r="DY192" s="313" t="str">
        <f t="shared" ref="DY192" si="3761">IF($DQ192="1",BC192,"0")</f>
        <v>0</v>
      </c>
      <c r="DZ192" s="313" t="str">
        <f t="shared" ref="DZ192" si="3762">IF($DQ192="1",BE192,"0")</f>
        <v>0</v>
      </c>
      <c r="EA192" s="313" t="str">
        <f>IF($DQ192="1",BG192,"0")</f>
        <v>0</v>
      </c>
      <c r="EB192" s="310" t="str">
        <f>IF($DQ192="1",BI192,"0")</f>
        <v>0</v>
      </c>
      <c r="EC192" s="311">
        <f t="shared" ref="EC192" si="3763">SUM(DX192:EB194)</f>
        <v>0</v>
      </c>
      <c r="ED192" s="312">
        <f>EC192+DW192</f>
        <v>0</v>
      </c>
    </row>
    <row r="193" spans="2:134" ht="12.6" customHeight="1" x14ac:dyDescent="0.2">
      <c r="B193" s="366"/>
      <c r="C193" s="363"/>
      <c r="D193" s="363"/>
      <c r="E193" s="363"/>
      <c r="F193" s="356"/>
      <c r="G193" s="362"/>
      <c r="H193" s="308"/>
      <c r="I193" s="308"/>
      <c r="J193" s="299"/>
      <c r="K193" s="356"/>
      <c r="L193" s="348"/>
      <c r="M193" s="354"/>
      <c r="N193" s="348"/>
      <c r="O193" s="348"/>
      <c r="P193" s="348"/>
      <c r="Q193" s="349"/>
      <c r="R193" s="350"/>
      <c r="S193" s="348"/>
      <c r="T193" s="351"/>
      <c r="U193" s="349"/>
      <c r="V193" s="350"/>
      <c r="W193" s="348"/>
      <c r="X193" s="283" t="s">
        <v>157</v>
      </c>
      <c r="Y193" s="284" t="s">
        <v>152</v>
      </c>
      <c r="Z193" s="285">
        <f>VLOOKUP($X193,vstupy!$B$18:$F$31,MATCH($Y193,vstupy!$B$17:$F$17,0),0)</f>
        <v>0</v>
      </c>
      <c r="AA193" s="286" t="s">
        <v>158</v>
      </c>
      <c r="AB193" s="285">
        <f>VLOOKUP($AA193,vstupy!$B$34:$C$36,2,FALSE)</f>
        <v>0</v>
      </c>
      <c r="AC193" s="285">
        <f t="shared" si="3152"/>
        <v>0</v>
      </c>
      <c r="AD193" s="339"/>
      <c r="AE193" s="326"/>
      <c r="AF193" s="315"/>
      <c r="AG193" s="330"/>
      <c r="AH193" s="330"/>
      <c r="AI193" s="330"/>
      <c r="AJ193" s="330"/>
      <c r="AK193" s="330"/>
      <c r="AL193" s="330"/>
      <c r="AM193" s="335"/>
      <c r="AN193" s="330"/>
      <c r="AO193" s="336"/>
      <c r="AP193" s="315"/>
      <c r="AQ193" s="313"/>
      <c r="AR193" s="313"/>
      <c r="AS193" s="313"/>
      <c r="AT193" s="313"/>
      <c r="AU193" s="313"/>
      <c r="AV193" s="313"/>
      <c r="AW193" s="313"/>
      <c r="AX193" s="313"/>
      <c r="AY193" s="313"/>
      <c r="AZ193" s="313"/>
      <c r="BA193" s="313"/>
      <c r="BB193" s="313"/>
      <c r="BC193" s="313"/>
      <c r="BD193" s="313"/>
      <c r="BE193" s="313"/>
      <c r="BF193" s="313"/>
      <c r="BG193" s="313"/>
      <c r="BH193" s="313"/>
      <c r="BI193" s="324"/>
      <c r="BJ193" s="314"/>
      <c r="BK193" s="315"/>
      <c r="BL193" s="313"/>
      <c r="BM193" s="313"/>
      <c r="BN193" s="313"/>
      <c r="BO193" s="313"/>
      <c r="BP193" s="313"/>
      <c r="BQ193" s="313"/>
      <c r="BR193" s="313"/>
      <c r="BS193" s="313"/>
      <c r="BT193" s="310"/>
      <c r="BU193" s="315"/>
      <c r="BV193" s="313"/>
      <c r="BW193" s="313"/>
      <c r="BX193" s="313"/>
      <c r="BY193" s="313"/>
      <c r="BZ193" s="313"/>
      <c r="CA193" s="313"/>
      <c r="CB193" s="313"/>
      <c r="CC193" s="313"/>
      <c r="CD193" s="310"/>
      <c r="CE193" s="316"/>
      <c r="CF193" s="315"/>
      <c r="CG193" s="313"/>
      <c r="CH193" s="313"/>
      <c r="CI193" s="313"/>
      <c r="CJ193" s="310"/>
      <c r="CK193" s="317"/>
      <c r="CL193" s="319"/>
      <c r="CM193" s="315"/>
      <c r="CN193" s="313"/>
      <c r="CO193" s="313"/>
      <c r="CP193" s="313"/>
      <c r="CQ193" s="313"/>
      <c r="CR193" s="313"/>
      <c r="CS193" s="313"/>
      <c r="CT193" s="313"/>
      <c r="CU193" s="313"/>
      <c r="CV193" s="310"/>
      <c r="CW193" s="314"/>
      <c r="CX193" s="314"/>
      <c r="CY193" s="315"/>
      <c r="CZ193" s="313"/>
      <c r="DA193" s="313"/>
      <c r="DB193" s="313"/>
      <c r="DC193" s="313"/>
      <c r="DD193" s="313"/>
      <c r="DE193" s="313"/>
      <c r="DF193" s="313"/>
      <c r="DG193" s="313"/>
      <c r="DH193" s="310"/>
      <c r="DI193" s="321"/>
      <c r="DJ193" s="321"/>
      <c r="DK193" s="322"/>
      <c r="DL193" s="322"/>
      <c r="DM193" s="322"/>
      <c r="DN193" s="322"/>
      <c r="DO193" s="322"/>
      <c r="DP193" s="322"/>
      <c r="DQ193" s="323"/>
      <c r="DR193" s="315"/>
      <c r="DS193" s="313"/>
      <c r="DT193" s="313"/>
      <c r="DU193" s="313"/>
      <c r="DV193" s="310"/>
      <c r="DW193" s="311"/>
      <c r="DX193" s="315"/>
      <c r="DY193" s="313"/>
      <c r="DZ193" s="313"/>
      <c r="EA193" s="313"/>
      <c r="EB193" s="310"/>
      <c r="EC193" s="311"/>
      <c r="ED193" s="312"/>
    </row>
    <row r="194" spans="2:134" ht="12.6" customHeight="1" x14ac:dyDescent="0.2">
      <c r="B194" s="366"/>
      <c r="C194" s="363"/>
      <c r="D194" s="363"/>
      <c r="E194" s="363"/>
      <c r="F194" s="357"/>
      <c r="G194" s="362"/>
      <c r="H194" s="309"/>
      <c r="I194" s="309"/>
      <c r="J194" s="300"/>
      <c r="K194" s="357"/>
      <c r="L194" s="348"/>
      <c r="M194" s="354"/>
      <c r="N194" s="348"/>
      <c r="O194" s="348"/>
      <c r="P194" s="348"/>
      <c r="Q194" s="349"/>
      <c r="R194" s="350"/>
      <c r="S194" s="348"/>
      <c r="T194" s="351"/>
      <c r="U194" s="349"/>
      <c r="V194" s="350"/>
      <c r="W194" s="348"/>
      <c r="X194" s="283" t="s">
        <v>157</v>
      </c>
      <c r="Y194" s="284" t="s">
        <v>152</v>
      </c>
      <c r="Z194" s="285">
        <f>VLOOKUP($X194,vstupy!$B$18:$F$31,MATCH($Y194,vstupy!$B$17:$F$17,0),0)</f>
        <v>0</v>
      </c>
      <c r="AA194" s="286" t="s">
        <v>158</v>
      </c>
      <c r="AB194" s="285">
        <f>VLOOKUP($AA194,vstupy!$B$34:$C$36,2,FALSE)</f>
        <v>0</v>
      </c>
      <c r="AC194" s="285">
        <f t="shared" si="3152"/>
        <v>0</v>
      </c>
      <c r="AD194" s="340"/>
      <c r="AE194" s="327"/>
      <c r="AF194" s="315"/>
      <c r="AG194" s="330"/>
      <c r="AH194" s="330"/>
      <c r="AI194" s="330"/>
      <c r="AJ194" s="330"/>
      <c r="AK194" s="330"/>
      <c r="AL194" s="330"/>
      <c r="AM194" s="333"/>
      <c r="AN194" s="330"/>
      <c r="AO194" s="336"/>
      <c r="AP194" s="315"/>
      <c r="AQ194" s="313"/>
      <c r="AR194" s="313"/>
      <c r="AS194" s="313"/>
      <c r="AT194" s="313"/>
      <c r="AU194" s="313"/>
      <c r="AV194" s="313"/>
      <c r="AW194" s="313"/>
      <c r="AX194" s="313"/>
      <c r="AY194" s="313"/>
      <c r="AZ194" s="313"/>
      <c r="BA194" s="313"/>
      <c r="BB194" s="313"/>
      <c r="BC194" s="313"/>
      <c r="BD194" s="313"/>
      <c r="BE194" s="313"/>
      <c r="BF194" s="313"/>
      <c r="BG194" s="313"/>
      <c r="BH194" s="313"/>
      <c r="BI194" s="324"/>
      <c r="BJ194" s="314"/>
      <c r="BK194" s="315"/>
      <c r="BL194" s="313"/>
      <c r="BM194" s="313"/>
      <c r="BN194" s="313"/>
      <c r="BO194" s="313"/>
      <c r="BP194" s="313"/>
      <c r="BQ194" s="313"/>
      <c r="BR194" s="313"/>
      <c r="BS194" s="313"/>
      <c r="BT194" s="310"/>
      <c r="BU194" s="315"/>
      <c r="BV194" s="313"/>
      <c r="BW194" s="313"/>
      <c r="BX194" s="313"/>
      <c r="BY194" s="313"/>
      <c r="BZ194" s="313"/>
      <c r="CA194" s="313"/>
      <c r="CB194" s="313"/>
      <c r="CC194" s="313"/>
      <c r="CD194" s="310"/>
      <c r="CE194" s="316"/>
      <c r="CF194" s="315"/>
      <c r="CG194" s="313"/>
      <c r="CH194" s="313"/>
      <c r="CI194" s="313"/>
      <c r="CJ194" s="310"/>
      <c r="CK194" s="317"/>
      <c r="CL194" s="320"/>
      <c r="CM194" s="315"/>
      <c r="CN194" s="313"/>
      <c r="CO194" s="313"/>
      <c r="CP194" s="313"/>
      <c r="CQ194" s="313"/>
      <c r="CR194" s="313"/>
      <c r="CS194" s="313"/>
      <c r="CT194" s="313"/>
      <c r="CU194" s="313"/>
      <c r="CV194" s="310"/>
      <c r="CW194" s="314"/>
      <c r="CX194" s="314"/>
      <c r="CY194" s="315"/>
      <c r="CZ194" s="313"/>
      <c r="DA194" s="313"/>
      <c r="DB194" s="313"/>
      <c r="DC194" s="313"/>
      <c r="DD194" s="313"/>
      <c r="DE194" s="313"/>
      <c r="DF194" s="313"/>
      <c r="DG194" s="313"/>
      <c r="DH194" s="310"/>
      <c r="DI194" s="321"/>
      <c r="DJ194" s="321"/>
      <c r="DK194" s="322"/>
      <c r="DL194" s="322"/>
      <c r="DM194" s="322"/>
      <c r="DN194" s="322"/>
      <c r="DO194" s="322"/>
      <c r="DP194" s="322"/>
      <c r="DQ194" s="323"/>
      <c r="DR194" s="315"/>
      <c r="DS194" s="313"/>
      <c r="DT194" s="313"/>
      <c r="DU194" s="313"/>
      <c r="DV194" s="310"/>
      <c r="DW194" s="311"/>
      <c r="DX194" s="315"/>
      <c r="DY194" s="313"/>
      <c r="DZ194" s="313"/>
      <c r="EA194" s="313"/>
      <c r="EB194" s="310"/>
      <c r="EC194" s="311"/>
      <c r="ED194" s="312"/>
    </row>
    <row r="195" spans="2:134" ht="12.6" customHeight="1" x14ac:dyDescent="0.2">
      <c r="B195" s="365">
        <f t="shared" ref="B195" si="3764">B192+1</f>
        <v>63</v>
      </c>
      <c r="C195" s="364" t="s">
        <v>390</v>
      </c>
      <c r="D195" s="364" t="s">
        <v>331</v>
      </c>
      <c r="E195" s="364" t="s">
        <v>387</v>
      </c>
      <c r="F195" s="358" t="s">
        <v>208</v>
      </c>
      <c r="G195" s="361">
        <v>46388</v>
      </c>
      <c r="H195" s="301" t="str">
        <f t="shared" ref="H195" si="3765">IF($F195="3e)  Skoršia transpozícia  - zavedenie transpozície pred termínom ktorý určuje smernica EÚ. "," ","")</f>
        <v/>
      </c>
      <c r="I195" s="301" t="str">
        <f t="shared" ref="I195" si="3766">IF($F195="3e)  Skoršia transpozícia  - zavedenie transpozície pred termínom ktorý určuje smernica EÚ. ",$H195,"NA")</f>
        <v>NA</v>
      </c>
      <c r="J195" s="304">
        <f>IF(I195&gt;12,1,I195/12)</f>
        <v>1</v>
      </c>
      <c r="K195" s="358" t="s">
        <v>477</v>
      </c>
      <c r="L195" s="344">
        <v>0</v>
      </c>
      <c r="M195" s="367">
        <f>IF(L195="N",0,L195)</f>
        <v>0</v>
      </c>
      <c r="N195" s="344" t="s">
        <v>211</v>
      </c>
      <c r="O195" s="344"/>
      <c r="P195" s="344">
        <v>450</v>
      </c>
      <c r="Q195" s="345" t="s">
        <v>185</v>
      </c>
      <c r="R195" s="346">
        <f>VLOOKUP(Q195,vstupy!$B$3:$C$15,2,FALSE)</f>
        <v>0.25</v>
      </c>
      <c r="S195" s="344"/>
      <c r="T195" s="347"/>
      <c r="U195" s="345" t="s">
        <v>36</v>
      </c>
      <c r="V195" s="346">
        <f>VLOOKUP(U195,vstupy!$B$3:$C$15,2,FALSE)</f>
        <v>0</v>
      </c>
      <c r="W195" s="344"/>
      <c r="X195" s="174" t="s">
        <v>157</v>
      </c>
      <c r="Y195" s="188" t="s">
        <v>152</v>
      </c>
      <c r="Z195" s="185">
        <f>VLOOKUP($X195,vstupy!$B$18:$F$31,MATCH($Y195,vstupy!$B$17:$F$17,0),0)</f>
        <v>0</v>
      </c>
      <c r="AA195" s="121" t="s">
        <v>158</v>
      </c>
      <c r="AB195" s="185">
        <f>VLOOKUP($AA195,vstupy!$B$34:$C$36,2,FALSE)</f>
        <v>0</v>
      </c>
      <c r="AC195" s="185">
        <f t="shared" si="3152"/>
        <v>0</v>
      </c>
      <c r="AD195" s="341" t="s">
        <v>36</v>
      </c>
      <c r="AE195" s="325">
        <f>VLOOKUP(AD195,vstupy!$B$3:$C$15,2,FALSE)</f>
        <v>0</v>
      </c>
      <c r="AF195" s="328" t="str">
        <f>IFERROR(IF(M195=0,"N",O195/L195*J195),0)</f>
        <v>N</v>
      </c>
      <c r="AG195" s="330">
        <f>O195*J195</f>
        <v>0</v>
      </c>
      <c r="AH195" s="332">
        <f t="shared" ref="AH195" si="3767">P195*R195*J195</f>
        <v>112.5</v>
      </c>
      <c r="AI195" s="333">
        <f t="shared" ref="AI195" si="3768">IFERROR(AH195*M195,0)</f>
        <v>0</v>
      </c>
      <c r="AJ195" s="332" t="str">
        <f t="shared" ref="AJ195" si="3769">IFERROR(IF(M195=0,"N",S195/L195*J195),0)</f>
        <v>N</v>
      </c>
      <c r="AK195" s="330">
        <f t="shared" ref="AK195" si="3770">S195*J195</f>
        <v>0</v>
      </c>
      <c r="AL195" s="330">
        <f>T195*V195*J195</f>
        <v>0</v>
      </c>
      <c r="AM195" s="334">
        <f t="shared" ref="AM195" si="3771">IFERROR(AL195*M195,0)</f>
        <v>0</v>
      </c>
      <c r="AN195" s="333">
        <f t="shared" ref="AN195" si="3772">IF(W195&gt;0,IF(AE195&gt;0,($G$5/160)*(W195/60)*AE195*J195,0),IF(AE195&gt;0,($G$5/160)*((AC195+AC196+AC197)/60)*AE195*J195,0))</f>
        <v>0</v>
      </c>
      <c r="AO195" s="336">
        <f>IFERROR(AN195*M195,0)</f>
        <v>0</v>
      </c>
      <c r="AP195" s="315" t="str">
        <f t="shared" ref="AP195" si="3773">IF($N195="In (zvyšuje náklady)",AF195,0)</f>
        <v>N</v>
      </c>
      <c r="AQ195" s="313">
        <f t="shared" ref="AQ195" si="3774">IF($N195="In (zvyšuje náklady)",AG195,0)</f>
        <v>0</v>
      </c>
      <c r="AR195" s="313">
        <f t="shared" ref="AR195" si="3775">IF($N195="In (zvyšuje náklady)",AH195,0)</f>
        <v>112.5</v>
      </c>
      <c r="AS195" s="313">
        <f t="shared" ref="AS195" si="3776">IF($N195="In (zvyšuje náklady)",AI195,0)</f>
        <v>0</v>
      </c>
      <c r="AT195" s="313" t="str">
        <f t="shared" ref="AT195" si="3777">IF($N195="In (zvyšuje náklady)",AJ195,0)</f>
        <v>N</v>
      </c>
      <c r="AU195" s="313">
        <f t="shared" ref="AU195" si="3778">IF($N195="In (zvyšuje náklady)",AK195,0)</f>
        <v>0</v>
      </c>
      <c r="AV195" s="313">
        <f t="shared" ref="AV195" si="3779">IF($N195="In (zvyšuje náklady)",AL195,0)</f>
        <v>0</v>
      </c>
      <c r="AW195" s="313">
        <f t="shared" ref="AW195" si="3780">IF($N195="In (zvyšuje náklady)",AM195,0)</f>
        <v>0</v>
      </c>
      <c r="AX195" s="313">
        <f t="shared" ref="AX195" si="3781">IF($N195="In (zvyšuje náklady)",AN195,0)</f>
        <v>0</v>
      </c>
      <c r="AY195" s="313">
        <f t="shared" ref="AY195" si="3782">IF($N195="In (zvyšuje náklady)",AO195,0)</f>
        <v>0</v>
      </c>
      <c r="AZ195" s="313" t="str">
        <f t="shared" ref="AZ195" si="3783">IF($N195="Out (znižuje náklady)",AF195,"0")</f>
        <v>0</v>
      </c>
      <c r="BA195" s="313" t="str">
        <f t="shared" ref="BA195" si="3784">IF($N195="Out (znižuje náklady)",AG195,"0")</f>
        <v>0</v>
      </c>
      <c r="BB195" s="313" t="str">
        <f t="shared" ref="BB195" si="3785">IF($N195="Out (znižuje náklady)",AH195,"0")</f>
        <v>0</v>
      </c>
      <c r="BC195" s="313" t="str">
        <f t="shared" ref="BC195" si="3786">IF($N195="Out (znižuje náklady)",AI195,"0")</f>
        <v>0</v>
      </c>
      <c r="BD195" s="313" t="str">
        <f t="shared" ref="BD195" si="3787">IF($N195="Out (znižuje náklady)",AJ195,"0")</f>
        <v>0</v>
      </c>
      <c r="BE195" s="313" t="str">
        <f t="shared" ref="BE195" si="3788">IF($N195="Out (znižuje náklady)",AK195,"0")</f>
        <v>0</v>
      </c>
      <c r="BF195" s="313" t="str">
        <f t="shared" ref="BF195" si="3789">IF($N195="Out (znižuje náklady)",AL195,"0")</f>
        <v>0</v>
      </c>
      <c r="BG195" s="313" t="str">
        <f t="shared" ref="BG195" si="3790">IF($N195="Out (znižuje náklady)",AM195,"0")</f>
        <v>0</v>
      </c>
      <c r="BH195" s="313" t="str">
        <f t="shared" ref="BH195" si="3791">IF($N195="Out (znižuje náklady)",AN195,"0")</f>
        <v>0</v>
      </c>
      <c r="BI195" s="324" t="str">
        <f t="shared" ref="BI195" si="3792">IF($N195="Out (znižuje náklady)",AO195,"0")</f>
        <v>0</v>
      </c>
      <c r="BJ195" s="314">
        <f>IF(F195=vstupy!$B$47,0,1)</f>
        <v>1</v>
      </c>
      <c r="BK195" s="315" t="e">
        <f t="shared" ref="BK195" si="3793">$BJ195*AP195</f>
        <v>#VALUE!</v>
      </c>
      <c r="BL195" s="313">
        <f t="shared" ref="BL195" si="3794">$BJ195*AQ195</f>
        <v>0</v>
      </c>
      <c r="BM195" s="313">
        <f t="shared" ref="BM195" si="3795">$BJ195*AR195</f>
        <v>112.5</v>
      </c>
      <c r="BN195" s="313">
        <f t="shared" ref="BN195" si="3796">$BJ195*AS195</f>
        <v>0</v>
      </c>
      <c r="BO195" s="313" t="e">
        <f t="shared" ref="BO195" si="3797">$BJ195*AT195</f>
        <v>#VALUE!</v>
      </c>
      <c r="BP195" s="313">
        <f t="shared" ref="BP195" si="3798">$BJ195*AU195</f>
        <v>0</v>
      </c>
      <c r="BQ195" s="313">
        <f t="shared" ref="BQ195" si="3799">$BJ195*AV195</f>
        <v>0</v>
      </c>
      <c r="BR195" s="313">
        <f t="shared" ref="BR195" si="3800">$BJ195*AW195</f>
        <v>0</v>
      </c>
      <c r="BS195" s="313">
        <f t="shared" ref="BS195" si="3801">$BJ195*AX195</f>
        <v>0</v>
      </c>
      <c r="BT195" s="310">
        <f t="shared" ref="BT195" si="3802">$BJ195*AY195</f>
        <v>0</v>
      </c>
      <c r="BU195" s="315">
        <f t="shared" ref="BU195" si="3803">$BJ195*AZ195</f>
        <v>0</v>
      </c>
      <c r="BV195" s="313">
        <f t="shared" ref="BV195" si="3804">$BJ195*BA195</f>
        <v>0</v>
      </c>
      <c r="BW195" s="313">
        <f t="shared" ref="BW195" si="3805">$BJ195*BB195</f>
        <v>0</v>
      </c>
      <c r="BX195" s="313">
        <f t="shared" ref="BX195" si="3806">$BJ195*BC195</f>
        <v>0</v>
      </c>
      <c r="BY195" s="313">
        <f t="shared" ref="BY195" si="3807">$BJ195*BD195</f>
        <v>0</v>
      </c>
      <c r="BZ195" s="313">
        <f t="shared" ref="BZ195" si="3808">$BJ195*BE195</f>
        <v>0</v>
      </c>
      <c r="CA195" s="313">
        <f t="shared" ref="CA195" si="3809">$BJ195*BF195</f>
        <v>0</v>
      </c>
      <c r="CB195" s="313">
        <f t="shared" ref="CB195" si="3810">$BJ195*BG195</f>
        <v>0</v>
      </c>
      <c r="CC195" s="313">
        <f t="shared" ref="CC195" si="3811">$BJ195*BH195</f>
        <v>0</v>
      </c>
      <c r="CD195" s="310">
        <f t="shared" ref="CD195" si="3812">$BJ195*BI195</f>
        <v>0</v>
      </c>
      <c r="CE195" s="316">
        <f>IF(N195="Nemení sa",1,0)</f>
        <v>0</v>
      </c>
      <c r="CF195" s="315">
        <f>AG195*$CE195</f>
        <v>0</v>
      </c>
      <c r="CG195" s="313">
        <f>AI195*$CE195</f>
        <v>0</v>
      </c>
      <c r="CH195" s="313">
        <f>AK195*$CE195</f>
        <v>0</v>
      </c>
      <c r="CI195" s="313">
        <f>AM195*$CE195</f>
        <v>0</v>
      </c>
      <c r="CJ195" s="310">
        <f>AO195*$CE195</f>
        <v>0</v>
      </c>
      <c r="CK195" s="317">
        <f t="shared" ref="CK195" si="3813">SUM(CF195:CJ197)</f>
        <v>0</v>
      </c>
      <c r="CL195" s="318">
        <f>IF(F195=vstupy!B$42,"1",0)</f>
        <v>0</v>
      </c>
      <c r="CM195" s="315">
        <f t="shared" ref="CM195" si="3814">IF($CL195="1",AP195,0)</f>
        <v>0</v>
      </c>
      <c r="CN195" s="313">
        <f t="shared" ref="CN195" si="3815">IF($CL195="1",AQ195,0)</f>
        <v>0</v>
      </c>
      <c r="CO195" s="313">
        <f t="shared" ref="CO195" si="3816">IF($CL195="1",AR195,0)</f>
        <v>0</v>
      </c>
      <c r="CP195" s="313">
        <f t="shared" ref="CP195" si="3817">IF($CL195="1",AS195,0)</f>
        <v>0</v>
      </c>
      <c r="CQ195" s="313">
        <f t="shared" ref="CQ195" si="3818">IF($CL195="1",AT195,0)</f>
        <v>0</v>
      </c>
      <c r="CR195" s="313">
        <f t="shared" ref="CR195" si="3819">IF($CL195="1",AU195,0)</f>
        <v>0</v>
      </c>
      <c r="CS195" s="313">
        <f t="shared" ref="CS195" si="3820">IF($CL195="1",AV195,0)</f>
        <v>0</v>
      </c>
      <c r="CT195" s="313">
        <f t="shared" ref="CT195" si="3821">IF($CL195="1",AW195,0)</f>
        <v>0</v>
      </c>
      <c r="CU195" s="313">
        <f t="shared" ref="CU195" si="3822">IF($CL195="1",AX195,0)</f>
        <v>0</v>
      </c>
      <c r="CV195" s="310">
        <f t="shared" ref="CV195" si="3823">IF($CL195="1",AY195,0)</f>
        <v>0</v>
      </c>
      <c r="CW195" s="314">
        <f>CP195+CT195+CV195</f>
        <v>0</v>
      </c>
      <c r="CX195" s="314">
        <f t="shared" ref="CX195" si="3824">CN195+CR195</f>
        <v>0</v>
      </c>
      <c r="CY195" s="315">
        <f t="shared" ref="CY195" si="3825">IF($CL195="1",AZ195,0)</f>
        <v>0</v>
      </c>
      <c r="CZ195" s="313">
        <f t="shared" ref="CZ195" si="3826">IF($CL195="1",BA195,0)</f>
        <v>0</v>
      </c>
      <c r="DA195" s="313">
        <f t="shared" ref="DA195" si="3827">IF($CL195="1",BB195,0)</f>
        <v>0</v>
      </c>
      <c r="DB195" s="313">
        <f t="shared" ref="DB195" si="3828">IF($CL195="1",BC195,0)</f>
        <v>0</v>
      </c>
      <c r="DC195" s="313">
        <f t="shared" ref="DC195" si="3829">IF($CL195="1",BD195,0)</f>
        <v>0</v>
      </c>
      <c r="DD195" s="313">
        <f t="shared" ref="DD195" si="3830">IF($CL195="1",BE195,0)</f>
        <v>0</v>
      </c>
      <c r="DE195" s="313">
        <f t="shared" ref="DE195" si="3831">IF($CL195="1",BF195,0)</f>
        <v>0</v>
      </c>
      <c r="DF195" s="313">
        <f t="shared" ref="DF195" si="3832">IF($CL195="1",BG195,0)</f>
        <v>0</v>
      </c>
      <c r="DG195" s="313">
        <f t="shared" ref="DG195" si="3833">IF($CL195="1",BH195,0)</f>
        <v>0</v>
      </c>
      <c r="DH195" s="310">
        <f t="shared" ref="DH195" si="3834">IF($CL195="1",BI195,0)</f>
        <v>0</v>
      </c>
      <c r="DI195" s="321">
        <f>DB195+DF195+DH195</f>
        <v>0</v>
      </c>
      <c r="DJ195" s="321">
        <f t="shared" ref="DJ195" si="3835">CZ195+DD195</f>
        <v>0</v>
      </c>
      <c r="DK195" s="322">
        <f>IF(CE195=0,1,0)</f>
        <v>1</v>
      </c>
      <c r="DL195" s="322">
        <f>IFERROR(IF($AF195="N",AH195+AJ195+AL195+AN195,AF195+AH195+AJ195+AL195+AN195),0)*$DK195</f>
        <v>0</v>
      </c>
      <c r="DM195" s="322">
        <f>(AG195+AI195+AK195+AM195+AO195)*$DK195</f>
        <v>0</v>
      </c>
      <c r="DN195" s="322">
        <f>AS195+AW195+AY195-CW195</f>
        <v>0</v>
      </c>
      <c r="DO195" s="322">
        <f>BC195+BG195+BI195-DI195</f>
        <v>0</v>
      </c>
      <c r="DP195" s="322">
        <f>DN195+DO195</f>
        <v>0</v>
      </c>
      <c r="DQ195" s="323" t="str">
        <f>IF(OR(F195=vstupy!B$40,F195=vstupy!B$41,F195=vstupy!B$42,),"0","1")</f>
        <v>0</v>
      </c>
      <c r="DR195" s="315">
        <f>IF($DQ195="1",AQ195,"0")+CF195</f>
        <v>0</v>
      </c>
      <c r="DS195" s="313">
        <f>IF($DQ195="1",AS195,"0")+CG195</f>
        <v>0</v>
      </c>
      <c r="DT195" s="313">
        <f>IF($DQ195="1",AU195,"0")+CH195</f>
        <v>0</v>
      </c>
      <c r="DU195" s="313">
        <f>IF($DQ195="1",AW195,"0")+CI195</f>
        <v>0</v>
      </c>
      <c r="DV195" s="310">
        <f>IF($DQ195="1",AY195,"0")+CJ195</f>
        <v>0</v>
      </c>
      <c r="DW195" s="311">
        <f t="shared" ref="DW195" si="3836">SUM(DR195:DV197)</f>
        <v>0</v>
      </c>
      <c r="DX195" s="315" t="str">
        <f t="shared" ref="DX195" si="3837">IF($DQ195="1",BA195,"0")</f>
        <v>0</v>
      </c>
      <c r="DY195" s="313" t="str">
        <f t="shared" ref="DY195" si="3838">IF($DQ195="1",BC195,"0")</f>
        <v>0</v>
      </c>
      <c r="DZ195" s="313" t="str">
        <f t="shared" ref="DZ195" si="3839">IF($DQ195="1",BE195,"0")</f>
        <v>0</v>
      </c>
      <c r="EA195" s="313" t="str">
        <f>IF($DQ195="1",BG195,"0")</f>
        <v>0</v>
      </c>
      <c r="EB195" s="310" t="str">
        <f>IF($DQ195="1",BI195,"0")</f>
        <v>0</v>
      </c>
      <c r="EC195" s="311">
        <f t="shared" ref="EC195" si="3840">SUM(DX195:EB197)</f>
        <v>0</v>
      </c>
      <c r="ED195" s="312">
        <f>EC195+DW195</f>
        <v>0</v>
      </c>
    </row>
    <row r="196" spans="2:134" ht="12.6" customHeight="1" x14ac:dyDescent="0.2">
      <c r="B196" s="365"/>
      <c r="C196" s="364"/>
      <c r="D196" s="364"/>
      <c r="E196" s="364"/>
      <c r="F196" s="359"/>
      <c r="G196" s="361"/>
      <c r="H196" s="302"/>
      <c r="I196" s="302"/>
      <c r="J196" s="305"/>
      <c r="K196" s="359"/>
      <c r="L196" s="344"/>
      <c r="M196" s="367"/>
      <c r="N196" s="344"/>
      <c r="O196" s="344"/>
      <c r="P196" s="344"/>
      <c r="Q196" s="345"/>
      <c r="R196" s="346"/>
      <c r="S196" s="344"/>
      <c r="T196" s="347"/>
      <c r="U196" s="345"/>
      <c r="V196" s="346"/>
      <c r="W196" s="344"/>
      <c r="X196" s="174" t="s">
        <v>157</v>
      </c>
      <c r="Y196" s="188" t="s">
        <v>152</v>
      </c>
      <c r="Z196" s="185">
        <f>VLOOKUP($X196,vstupy!$B$18:$F$31,MATCH($Y196,vstupy!$B$17:$F$17,0),0)</f>
        <v>0</v>
      </c>
      <c r="AA196" s="121" t="s">
        <v>158</v>
      </c>
      <c r="AB196" s="185">
        <f>VLOOKUP($AA196,vstupy!$B$34:$C$36,2,FALSE)</f>
        <v>0</v>
      </c>
      <c r="AC196" s="185">
        <f t="shared" si="3152"/>
        <v>0</v>
      </c>
      <c r="AD196" s="342"/>
      <c r="AE196" s="326"/>
      <c r="AF196" s="315"/>
      <c r="AG196" s="330"/>
      <c r="AH196" s="330"/>
      <c r="AI196" s="330"/>
      <c r="AJ196" s="330"/>
      <c r="AK196" s="330"/>
      <c r="AL196" s="330"/>
      <c r="AM196" s="335"/>
      <c r="AN196" s="330"/>
      <c r="AO196" s="336"/>
      <c r="AP196" s="315"/>
      <c r="AQ196" s="313"/>
      <c r="AR196" s="313"/>
      <c r="AS196" s="313"/>
      <c r="AT196" s="313"/>
      <c r="AU196" s="313"/>
      <c r="AV196" s="313"/>
      <c r="AW196" s="313"/>
      <c r="AX196" s="313"/>
      <c r="AY196" s="313"/>
      <c r="AZ196" s="313"/>
      <c r="BA196" s="313"/>
      <c r="BB196" s="313"/>
      <c r="BC196" s="313"/>
      <c r="BD196" s="313"/>
      <c r="BE196" s="313"/>
      <c r="BF196" s="313"/>
      <c r="BG196" s="313"/>
      <c r="BH196" s="313"/>
      <c r="BI196" s="324"/>
      <c r="BJ196" s="314"/>
      <c r="BK196" s="315"/>
      <c r="BL196" s="313"/>
      <c r="BM196" s="313"/>
      <c r="BN196" s="313"/>
      <c r="BO196" s="313"/>
      <c r="BP196" s="313"/>
      <c r="BQ196" s="313"/>
      <c r="BR196" s="313"/>
      <c r="BS196" s="313"/>
      <c r="BT196" s="310"/>
      <c r="BU196" s="315"/>
      <c r="BV196" s="313"/>
      <c r="BW196" s="313"/>
      <c r="BX196" s="313"/>
      <c r="BY196" s="313"/>
      <c r="BZ196" s="313"/>
      <c r="CA196" s="313"/>
      <c r="CB196" s="313"/>
      <c r="CC196" s="313"/>
      <c r="CD196" s="310"/>
      <c r="CE196" s="316"/>
      <c r="CF196" s="315"/>
      <c r="CG196" s="313"/>
      <c r="CH196" s="313"/>
      <c r="CI196" s="313"/>
      <c r="CJ196" s="310"/>
      <c r="CK196" s="317"/>
      <c r="CL196" s="319"/>
      <c r="CM196" s="315"/>
      <c r="CN196" s="313"/>
      <c r="CO196" s="313"/>
      <c r="CP196" s="313"/>
      <c r="CQ196" s="313"/>
      <c r="CR196" s="313"/>
      <c r="CS196" s="313"/>
      <c r="CT196" s="313"/>
      <c r="CU196" s="313"/>
      <c r="CV196" s="310"/>
      <c r="CW196" s="314"/>
      <c r="CX196" s="314"/>
      <c r="CY196" s="315"/>
      <c r="CZ196" s="313"/>
      <c r="DA196" s="313"/>
      <c r="DB196" s="313"/>
      <c r="DC196" s="313"/>
      <c r="DD196" s="313"/>
      <c r="DE196" s="313"/>
      <c r="DF196" s="313"/>
      <c r="DG196" s="313"/>
      <c r="DH196" s="310"/>
      <c r="DI196" s="321"/>
      <c r="DJ196" s="321"/>
      <c r="DK196" s="322"/>
      <c r="DL196" s="322"/>
      <c r="DM196" s="322"/>
      <c r="DN196" s="322"/>
      <c r="DO196" s="322"/>
      <c r="DP196" s="322"/>
      <c r="DQ196" s="323"/>
      <c r="DR196" s="315"/>
      <c r="DS196" s="313"/>
      <c r="DT196" s="313"/>
      <c r="DU196" s="313"/>
      <c r="DV196" s="310"/>
      <c r="DW196" s="311"/>
      <c r="DX196" s="315"/>
      <c r="DY196" s="313"/>
      <c r="DZ196" s="313"/>
      <c r="EA196" s="313"/>
      <c r="EB196" s="310"/>
      <c r="EC196" s="311"/>
      <c r="ED196" s="312"/>
    </row>
    <row r="197" spans="2:134" ht="12.6" customHeight="1" x14ac:dyDescent="0.2">
      <c r="B197" s="365"/>
      <c r="C197" s="364"/>
      <c r="D197" s="364"/>
      <c r="E197" s="364"/>
      <c r="F197" s="360"/>
      <c r="G197" s="361"/>
      <c r="H197" s="303"/>
      <c r="I197" s="303"/>
      <c r="J197" s="306"/>
      <c r="K197" s="360"/>
      <c r="L197" s="344"/>
      <c r="M197" s="367"/>
      <c r="N197" s="344"/>
      <c r="O197" s="344"/>
      <c r="P197" s="344"/>
      <c r="Q197" s="345"/>
      <c r="R197" s="346"/>
      <c r="S197" s="344"/>
      <c r="T197" s="347"/>
      <c r="U197" s="345"/>
      <c r="V197" s="346"/>
      <c r="W197" s="344"/>
      <c r="X197" s="174" t="s">
        <v>157</v>
      </c>
      <c r="Y197" s="188" t="s">
        <v>152</v>
      </c>
      <c r="Z197" s="185">
        <f>VLOOKUP($X197,vstupy!$B$18:$F$31,MATCH($Y197,vstupy!$B$17:$F$17,0),0)</f>
        <v>0</v>
      </c>
      <c r="AA197" s="121" t="s">
        <v>158</v>
      </c>
      <c r="AB197" s="185">
        <f>VLOOKUP($AA197,vstupy!$B$34:$C$36,2,FALSE)</f>
        <v>0</v>
      </c>
      <c r="AC197" s="185">
        <f t="shared" si="3152"/>
        <v>0</v>
      </c>
      <c r="AD197" s="343"/>
      <c r="AE197" s="327"/>
      <c r="AF197" s="315"/>
      <c r="AG197" s="330"/>
      <c r="AH197" s="330"/>
      <c r="AI197" s="330"/>
      <c r="AJ197" s="330"/>
      <c r="AK197" s="330"/>
      <c r="AL197" s="330"/>
      <c r="AM197" s="333"/>
      <c r="AN197" s="330"/>
      <c r="AO197" s="336"/>
      <c r="AP197" s="315"/>
      <c r="AQ197" s="313"/>
      <c r="AR197" s="313"/>
      <c r="AS197" s="313"/>
      <c r="AT197" s="313"/>
      <c r="AU197" s="313"/>
      <c r="AV197" s="313"/>
      <c r="AW197" s="313"/>
      <c r="AX197" s="313"/>
      <c r="AY197" s="313"/>
      <c r="AZ197" s="313"/>
      <c r="BA197" s="313"/>
      <c r="BB197" s="313"/>
      <c r="BC197" s="313"/>
      <c r="BD197" s="313"/>
      <c r="BE197" s="313"/>
      <c r="BF197" s="313"/>
      <c r="BG197" s="313"/>
      <c r="BH197" s="313"/>
      <c r="BI197" s="324"/>
      <c r="BJ197" s="314"/>
      <c r="BK197" s="315"/>
      <c r="BL197" s="313"/>
      <c r="BM197" s="313"/>
      <c r="BN197" s="313"/>
      <c r="BO197" s="313"/>
      <c r="BP197" s="313"/>
      <c r="BQ197" s="313"/>
      <c r="BR197" s="313"/>
      <c r="BS197" s="313"/>
      <c r="BT197" s="310"/>
      <c r="BU197" s="315"/>
      <c r="BV197" s="313"/>
      <c r="BW197" s="313"/>
      <c r="BX197" s="313"/>
      <c r="BY197" s="313"/>
      <c r="BZ197" s="313"/>
      <c r="CA197" s="313"/>
      <c r="CB197" s="313"/>
      <c r="CC197" s="313"/>
      <c r="CD197" s="310"/>
      <c r="CE197" s="316"/>
      <c r="CF197" s="315"/>
      <c r="CG197" s="313"/>
      <c r="CH197" s="313"/>
      <c r="CI197" s="313"/>
      <c r="CJ197" s="310"/>
      <c r="CK197" s="317"/>
      <c r="CL197" s="320"/>
      <c r="CM197" s="315"/>
      <c r="CN197" s="313"/>
      <c r="CO197" s="313"/>
      <c r="CP197" s="313"/>
      <c r="CQ197" s="313"/>
      <c r="CR197" s="313"/>
      <c r="CS197" s="313"/>
      <c r="CT197" s="313"/>
      <c r="CU197" s="313"/>
      <c r="CV197" s="310"/>
      <c r="CW197" s="314"/>
      <c r="CX197" s="314"/>
      <c r="CY197" s="315"/>
      <c r="CZ197" s="313"/>
      <c r="DA197" s="313"/>
      <c r="DB197" s="313"/>
      <c r="DC197" s="313"/>
      <c r="DD197" s="313"/>
      <c r="DE197" s="313"/>
      <c r="DF197" s="313"/>
      <c r="DG197" s="313"/>
      <c r="DH197" s="310"/>
      <c r="DI197" s="321"/>
      <c r="DJ197" s="321"/>
      <c r="DK197" s="322"/>
      <c r="DL197" s="322"/>
      <c r="DM197" s="322"/>
      <c r="DN197" s="322"/>
      <c r="DO197" s="322"/>
      <c r="DP197" s="322"/>
      <c r="DQ197" s="323"/>
      <c r="DR197" s="315"/>
      <c r="DS197" s="313"/>
      <c r="DT197" s="313"/>
      <c r="DU197" s="313"/>
      <c r="DV197" s="310"/>
      <c r="DW197" s="311"/>
      <c r="DX197" s="315"/>
      <c r="DY197" s="313"/>
      <c r="DZ197" s="313"/>
      <c r="EA197" s="313"/>
      <c r="EB197" s="310"/>
      <c r="EC197" s="311"/>
      <c r="ED197" s="312"/>
    </row>
    <row r="198" spans="2:134" ht="12.6" customHeight="1" x14ac:dyDescent="0.2">
      <c r="B198" s="366">
        <f t="shared" ref="B198" si="3841">B195+1</f>
        <v>64</v>
      </c>
      <c r="C198" s="363" t="s">
        <v>391</v>
      </c>
      <c r="D198" s="363" t="s">
        <v>331</v>
      </c>
      <c r="E198" s="363" t="s">
        <v>387</v>
      </c>
      <c r="F198" s="355" t="s">
        <v>208</v>
      </c>
      <c r="G198" s="362">
        <v>46388</v>
      </c>
      <c r="H198" s="307" t="str">
        <f t="shared" ref="H198" si="3842">IF($F198="3e)  Skoršia transpozícia  - zavedenie transpozície pred termínom ktorý určuje smernica EÚ. "," ","")</f>
        <v/>
      </c>
      <c r="I198" s="307" t="str">
        <f t="shared" ref="I198" si="3843">IF($F198="3e)  Skoršia transpozícia  - zavedenie transpozície pred termínom ktorý určuje smernica EÚ. ",$H198,"NA")</f>
        <v>NA</v>
      </c>
      <c r="J198" s="298">
        <f>IF(I198&gt;12,1,I198/12)</f>
        <v>1</v>
      </c>
      <c r="K198" s="355" t="s">
        <v>477</v>
      </c>
      <c r="L198" s="348">
        <v>0</v>
      </c>
      <c r="M198" s="354">
        <f>IF(L198="N",0,L198)</f>
        <v>0</v>
      </c>
      <c r="N198" s="348" t="s">
        <v>211</v>
      </c>
      <c r="O198" s="348"/>
      <c r="P198" s="348">
        <v>250</v>
      </c>
      <c r="Q198" s="349" t="s">
        <v>185</v>
      </c>
      <c r="R198" s="350">
        <f>VLOOKUP(Q198,vstupy!$B$3:$C$15,2,FALSE)</f>
        <v>0.25</v>
      </c>
      <c r="S198" s="348"/>
      <c r="T198" s="351"/>
      <c r="U198" s="349" t="s">
        <v>36</v>
      </c>
      <c r="V198" s="350">
        <f>VLOOKUP(U198,vstupy!$B$3:$C$15,2,FALSE)</f>
        <v>0</v>
      </c>
      <c r="W198" s="348"/>
      <c r="X198" s="283" t="s">
        <v>157</v>
      </c>
      <c r="Y198" s="284" t="s">
        <v>152</v>
      </c>
      <c r="Z198" s="285">
        <f>VLOOKUP($X198,vstupy!$B$18:$F$31,MATCH($Y198,vstupy!$B$17:$F$17,0),0)</f>
        <v>0</v>
      </c>
      <c r="AA198" s="286" t="s">
        <v>158</v>
      </c>
      <c r="AB198" s="285">
        <f>VLOOKUP($AA198,vstupy!$B$34:$C$36,2,FALSE)</f>
        <v>0</v>
      </c>
      <c r="AC198" s="285">
        <f t="shared" si="3152"/>
        <v>0</v>
      </c>
      <c r="AD198" s="338" t="s">
        <v>36</v>
      </c>
      <c r="AE198" s="325">
        <f>VLOOKUP(AD198,vstupy!$B$3:$C$15,2,FALSE)</f>
        <v>0</v>
      </c>
      <c r="AF198" s="328" t="str">
        <f>IFERROR(IF(M198=0,"N",O198/L198*J198),0)</f>
        <v>N</v>
      </c>
      <c r="AG198" s="330">
        <f>O198*J198</f>
        <v>0</v>
      </c>
      <c r="AH198" s="332">
        <f t="shared" ref="AH198" si="3844">P198*R198*J198</f>
        <v>62.5</v>
      </c>
      <c r="AI198" s="333">
        <f t="shared" ref="AI198" si="3845">IFERROR(AH198*M198,0)</f>
        <v>0</v>
      </c>
      <c r="AJ198" s="332" t="str">
        <f t="shared" ref="AJ198" si="3846">IFERROR(IF(M198=0,"N",S198/L198*J198),0)</f>
        <v>N</v>
      </c>
      <c r="AK198" s="330">
        <f t="shared" ref="AK198" si="3847">S198*J198</f>
        <v>0</v>
      </c>
      <c r="AL198" s="330">
        <f>T198*V198*J198</f>
        <v>0</v>
      </c>
      <c r="AM198" s="334">
        <f t="shared" ref="AM198" si="3848">IFERROR(AL198*M198,0)</f>
        <v>0</v>
      </c>
      <c r="AN198" s="333">
        <f t="shared" ref="AN198" si="3849">IF(W198&gt;0,IF(AE198&gt;0,($G$5/160)*(W198/60)*AE198*J198,0),IF(AE198&gt;0,($G$5/160)*((AC198+AC199+AC200)/60)*AE198*J198,0))</f>
        <v>0</v>
      </c>
      <c r="AO198" s="336">
        <f>IFERROR(AN198*M198,0)</f>
        <v>0</v>
      </c>
      <c r="AP198" s="315" t="str">
        <f t="shared" ref="AP198" si="3850">IF($N198="In (zvyšuje náklady)",AF198,0)</f>
        <v>N</v>
      </c>
      <c r="AQ198" s="313">
        <f t="shared" ref="AQ198" si="3851">IF($N198="In (zvyšuje náklady)",AG198,0)</f>
        <v>0</v>
      </c>
      <c r="AR198" s="313">
        <f t="shared" ref="AR198" si="3852">IF($N198="In (zvyšuje náklady)",AH198,0)</f>
        <v>62.5</v>
      </c>
      <c r="AS198" s="313">
        <f t="shared" ref="AS198" si="3853">IF($N198="In (zvyšuje náklady)",AI198,0)</f>
        <v>0</v>
      </c>
      <c r="AT198" s="313" t="str">
        <f t="shared" ref="AT198" si="3854">IF($N198="In (zvyšuje náklady)",AJ198,0)</f>
        <v>N</v>
      </c>
      <c r="AU198" s="313">
        <f t="shared" ref="AU198" si="3855">IF($N198="In (zvyšuje náklady)",AK198,0)</f>
        <v>0</v>
      </c>
      <c r="AV198" s="313">
        <f t="shared" ref="AV198" si="3856">IF($N198="In (zvyšuje náklady)",AL198,0)</f>
        <v>0</v>
      </c>
      <c r="AW198" s="313">
        <f t="shared" ref="AW198" si="3857">IF($N198="In (zvyšuje náklady)",AM198,0)</f>
        <v>0</v>
      </c>
      <c r="AX198" s="313">
        <f t="shared" ref="AX198" si="3858">IF($N198="In (zvyšuje náklady)",AN198,0)</f>
        <v>0</v>
      </c>
      <c r="AY198" s="313">
        <f t="shared" ref="AY198" si="3859">IF($N198="In (zvyšuje náklady)",AO198,0)</f>
        <v>0</v>
      </c>
      <c r="AZ198" s="313" t="str">
        <f t="shared" ref="AZ198" si="3860">IF($N198="Out (znižuje náklady)",AF198,"0")</f>
        <v>0</v>
      </c>
      <c r="BA198" s="313" t="str">
        <f t="shared" ref="BA198" si="3861">IF($N198="Out (znižuje náklady)",AG198,"0")</f>
        <v>0</v>
      </c>
      <c r="BB198" s="313" t="str">
        <f t="shared" ref="BB198" si="3862">IF($N198="Out (znižuje náklady)",AH198,"0")</f>
        <v>0</v>
      </c>
      <c r="BC198" s="313" t="str">
        <f t="shared" ref="BC198" si="3863">IF($N198="Out (znižuje náklady)",AI198,"0")</f>
        <v>0</v>
      </c>
      <c r="BD198" s="313" t="str">
        <f t="shared" ref="BD198" si="3864">IF($N198="Out (znižuje náklady)",AJ198,"0")</f>
        <v>0</v>
      </c>
      <c r="BE198" s="313" t="str">
        <f t="shared" ref="BE198" si="3865">IF($N198="Out (znižuje náklady)",AK198,"0")</f>
        <v>0</v>
      </c>
      <c r="BF198" s="313" t="str">
        <f t="shared" ref="BF198" si="3866">IF($N198="Out (znižuje náklady)",AL198,"0")</f>
        <v>0</v>
      </c>
      <c r="BG198" s="313" t="str">
        <f t="shared" ref="BG198" si="3867">IF($N198="Out (znižuje náklady)",AM198,"0")</f>
        <v>0</v>
      </c>
      <c r="BH198" s="313" t="str">
        <f t="shared" ref="BH198" si="3868">IF($N198="Out (znižuje náklady)",AN198,"0")</f>
        <v>0</v>
      </c>
      <c r="BI198" s="324" t="str">
        <f t="shared" ref="BI198" si="3869">IF($N198="Out (znižuje náklady)",AO198,"0")</f>
        <v>0</v>
      </c>
      <c r="BJ198" s="314">
        <f>IF(F198=vstupy!$B$47,0,1)</f>
        <v>1</v>
      </c>
      <c r="BK198" s="315" t="e">
        <f t="shared" ref="BK198" si="3870">$BJ198*AP198</f>
        <v>#VALUE!</v>
      </c>
      <c r="BL198" s="313">
        <f t="shared" ref="BL198" si="3871">$BJ198*AQ198</f>
        <v>0</v>
      </c>
      <c r="BM198" s="313">
        <f t="shared" ref="BM198" si="3872">$BJ198*AR198</f>
        <v>62.5</v>
      </c>
      <c r="BN198" s="313">
        <f t="shared" ref="BN198" si="3873">$BJ198*AS198</f>
        <v>0</v>
      </c>
      <c r="BO198" s="313" t="e">
        <f t="shared" ref="BO198" si="3874">$BJ198*AT198</f>
        <v>#VALUE!</v>
      </c>
      <c r="BP198" s="313">
        <f t="shared" ref="BP198" si="3875">$BJ198*AU198</f>
        <v>0</v>
      </c>
      <c r="BQ198" s="313">
        <f t="shared" ref="BQ198" si="3876">$BJ198*AV198</f>
        <v>0</v>
      </c>
      <c r="BR198" s="313">
        <f t="shared" ref="BR198" si="3877">$BJ198*AW198</f>
        <v>0</v>
      </c>
      <c r="BS198" s="313">
        <f t="shared" ref="BS198" si="3878">$BJ198*AX198</f>
        <v>0</v>
      </c>
      <c r="BT198" s="310">
        <f t="shared" ref="BT198" si="3879">$BJ198*AY198</f>
        <v>0</v>
      </c>
      <c r="BU198" s="315">
        <f t="shared" ref="BU198" si="3880">$BJ198*AZ198</f>
        <v>0</v>
      </c>
      <c r="BV198" s="313">
        <f t="shared" ref="BV198" si="3881">$BJ198*BA198</f>
        <v>0</v>
      </c>
      <c r="BW198" s="313">
        <f t="shared" ref="BW198" si="3882">$BJ198*BB198</f>
        <v>0</v>
      </c>
      <c r="BX198" s="313">
        <f t="shared" ref="BX198" si="3883">$BJ198*BC198</f>
        <v>0</v>
      </c>
      <c r="BY198" s="313">
        <f t="shared" ref="BY198" si="3884">$BJ198*BD198</f>
        <v>0</v>
      </c>
      <c r="BZ198" s="313">
        <f t="shared" ref="BZ198" si="3885">$BJ198*BE198</f>
        <v>0</v>
      </c>
      <c r="CA198" s="313">
        <f t="shared" ref="CA198" si="3886">$BJ198*BF198</f>
        <v>0</v>
      </c>
      <c r="CB198" s="313">
        <f t="shared" ref="CB198" si="3887">$BJ198*BG198</f>
        <v>0</v>
      </c>
      <c r="CC198" s="313">
        <f t="shared" ref="CC198" si="3888">$BJ198*BH198</f>
        <v>0</v>
      </c>
      <c r="CD198" s="310">
        <f t="shared" ref="CD198" si="3889">$BJ198*BI198</f>
        <v>0</v>
      </c>
      <c r="CE198" s="316">
        <f>IF(N198="Nemení sa",1,0)</f>
        <v>0</v>
      </c>
      <c r="CF198" s="315">
        <f>AG198*$CE198</f>
        <v>0</v>
      </c>
      <c r="CG198" s="313">
        <f>AI198*$CE198</f>
        <v>0</v>
      </c>
      <c r="CH198" s="313">
        <f>AK198*$CE198</f>
        <v>0</v>
      </c>
      <c r="CI198" s="313">
        <f>AM198*$CE198</f>
        <v>0</v>
      </c>
      <c r="CJ198" s="310">
        <f>AO198*$CE198</f>
        <v>0</v>
      </c>
      <c r="CK198" s="317">
        <f t="shared" ref="CK198" si="3890">SUM(CF198:CJ200)</f>
        <v>0</v>
      </c>
      <c r="CL198" s="318">
        <f>IF(F198=vstupy!B$42,"1",0)</f>
        <v>0</v>
      </c>
      <c r="CM198" s="315">
        <f t="shared" ref="CM198" si="3891">IF($CL198="1",AP198,0)</f>
        <v>0</v>
      </c>
      <c r="CN198" s="313">
        <f t="shared" ref="CN198" si="3892">IF($CL198="1",AQ198,0)</f>
        <v>0</v>
      </c>
      <c r="CO198" s="313">
        <f t="shared" ref="CO198" si="3893">IF($CL198="1",AR198,0)</f>
        <v>0</v>
      </c>
      <c r="CP198" s="313">
        <f t="shared" ref="CP198" si="3894">IF($CL198="1",AS198,0)</f>
        <v>0</v>
      </c>
      <c r="CQ198" s="313">
        <f t="shared" ref="CQ198" si="3895">IF($CL198="1",AT198,0)</f>
        <v>0</v>
      </c>
      <c r="CR198" s="313">
        <f t="shared" ref="CR198" si="3896">IF($CL198="1",AU198,0)</f>
        <v>0</v>
      </c>
      <c r="CS198" s="313">
        <f t="shared" ref="CS198" si="3897">IF($CL198="1",AV198,0)</f>
        <v>0</v>
      </c>
      <c r="CT198" s="313">
        <f t="shared" ref="CT198" si="3898">IF($CL198="1",AW198,0)</f>
        <v>0</v>
      </c>
      <c r="CU198" s="313">
        <f t="shared" ref="CU198" si="3899">IF($CL198="1",AX198,0)</f>
        <v>0</v>
      </c>
      <c r="CV198" s="310">
        <f t="shared" ref="CV198" si="3900">IF($CL198="1",AY198,0)</f>
        <v>0</v>
      </c>
      <c r="CW198" s="314">
        <f>CP198+CT198+CV198</f>
        <v>0</v>
      </c>
      <c r="CX198" s="314">
        <f t="shared" ref="CX198" si="3901">CN198+CR198</f>
        <v>0</v>
      </c>
      <c r="CY198" s="315">
        <f t="shared" ref="CY198" si="3902">IF($CL198="1",AZ198,0)</f>
        <v>0</v>
      </c>
      <c r="CZ198" s="313">
        <f t="shared" ref="CZ198" si="3903">IF($CL198="1",BA198,0)</f>
        <v>0</v>
      </c>
      <c r="DA198" s="313">
        <f t="shared" ref="DA198" si="3904">IF($CL198="1",BB198,0)</f>
        <v>0</v>
      </c>
      <c r="DB198" s="313">
        <f t="shared" ref="DB198" si="3905">IF($CL198="1",BC198,0)</f>
        <v>0</v>
      </c>
      <c r="DC198" s="313">
        <f t="shared" ref="DC198" si="3906">IF($CL198="1",BD198,0)</f>
        <v>0</v>
      </c>
      <c r="DD198" s="313">
        <f t="shared" ref="DD198" si="3907">IF($CL198="1",BE198,0)</f>
        <v>0</v>
      </c>
      <c r="DE198" s="313">
        <f t="shared" ref="DE198" si="3908">IF($CL198="1",BF198,0)</f>
        <v>0</v>
      </c>
      <c r="DF198" s="313">
        <f t="shared" ref="DF198" si="3909">IF($CL198="1",BG198,0)</f>
        <v>0</v>
      </c>
      <c r="DG198" s="313">
        <f t="shared" ref="DG198" si="3910">IF($CL198="1",BH198,0)</f>
        <v>0</v>
      </c>
      <c r="DH198" s="310">
        <f t="shared" ref="DH198" si="3911">IF($CL198="1",BI198,0)</f>
        <v>0</v>
      </c>
      <c r="DI198" s="321">
        <f>DB198+DF198+DH198</f>
        <v>0</v>
      </c>
      <c r="DJ198" s="321">
        <f t="shared" ref="DJ198" si="3912">CZ198+DD198</f>
        <v>0</v>
      </c>
      <c r="DK198" s="322">
        <f>IF(CE198=0,1,0)</f>
        <v>1</v>
      </c>
      <c r="DL198" s="322">
        <f>IFERROR(IF($AF198="N",AH198+AJ198+AL198+AN198,AF198+AH198+AJ198+AL198+AN198),0)*$DK198</f>
        <v>0</v>
      </c>
      <c r="DM198" s="322">
        <f>(AG198+AI198+AK198+AM198+AO198)*$DK198</f>
        <v>0</v>
      </c>
      <c r="DN198" s="322">
        <f>AS198+AW198+AY198-CW198</f>
        <v>0</v>
      </c>
      <c r="DO198" s="322">
        <f>BC198+BG198+BI198-DI198</f>
        <v>0</v>
      </c>
      <c r="DP198" s="322">
        <f>DN198+DO198</f>
        <v>0</v>
      </c>
      <c r="DQ198" s="323" t="str">
        <f>IF(OR(F198=vstupy!B$40,F198=vstupy!B$41,F198=vstupy!B$42,),"0","1")</f>
        <v>0</v>
      </c>
      <c r="DR198" s="315">
        <f>IF($DQ198="1",AQ198,"0")+CF198</f>
        <v>0</v>
      </c>
      <c r="DS198" s="313">
        <f>IF($DQ198="1",AS198,"0")+CG198</f>
        <v>0</v>
      </c>
      <c r="DT198" s="313">
        <f>IF($DQ198="1",AU198,"0")+CH198</f>
        <v>0</v>
      </c>
      <c r="DU198" s="313">
        <f>IF($DQ198="1",AW198,"0")+CI198</f>
        <v>0</v>
      </c>
      <c r="DV198" s="310">
        <f>IF($DQ198="1",AY198,"0")+CJ198</f>
        <v>0</v>
      </c>
      <c r="DW198" s="311">
        <f t="shared" ref="DW198" si="3913">SUM(DR198:DV200)</f>
        <v>0</v>
      </c>
      <c r="DX198" s="315" t="str">
        <f t="shared" ref="DX198" si="3914">IF($DQ198="1",BA198,"0")</f>
        <v>0</v>
      </c>
      <c r="DY198" s="313" t="str">
        <f t="shared" ref="DY198" si="3915">IF($DQ198="1",BC198,"0")</f>
        <v>0</v>
      </c>
      <c r="DZ198" s="313" t="str">
        <f t="shared" ref="DZ198" si="3916">IF($DQ198="1",BE198,"0")</f>
        <v>0</v>
      </c>
      <c r="EA198" s="313" t="str">
        <f>IF($DQ198="1",BG198,"0")</f>
        <v>0</v>
      </c>
      <c r="EB198" s="310" t="str">
        <f>IF($DQ198="1",BI198,"0")</f>
        <v>0</v>
      </c>
      <c r="EC198" s="311">
        <f t="shared" ref="EC198" si="3917">SUM(DX198:EB200)</f>
        <v>0</v>
      </c>
      <c r="ED198" s="312">
        <f>EC198+DW198</f>
        <v>0</v>
      </c>
    </row>
    <row r="199" spans="2:134" ht="12.6" customHeight="1" x14ac:dyDescent="0.2">
      <c r="B199" s="366"/>
      <c r="C199" s="363"/>
      <c r="D199" s="363"/>
      <c r="E199" s="363"/>
      <c r="F199" s="356"/>
      <c r="G199" s="362"/>
      <c r="H199" s="308"/>
      <c r="I199" s="308"/>
      <c r="J199" s="299"/>
      <c r="K199" s="356"/>
      <c r="L199" s="348"/>
      <c r="M199" s="354"/>
      <c r="N199" s="348"/>
      <c r="O199" s="348"/>
      <c r="P199" s="348"/>
      <c r="Q199" s="349"/>
      <c r="R199" s="350"/>
      <c r="S199" s="348"/>
      <c r="T199" s="351"/>
      <c r="U199" s="349"/>
      <c r="V199" s="350"/>
      <c r="W199" s="348"/>
      <c r="X199" s="283" t="s">
        <v>157</v>
      </c>
      <c r="Y199" s="284" t="s">
        <v>152</v>
      </c>
      <c r="Z199" s="285">
        <f>VLOOKUP($X199,vstupy!$B$18:$F$31,MATCH($Y199,vstupy!$B$17:$F$17,0),0)</f>
        <v>0</v>
      </c>
      <c r="AA199" s="286" t="s">
        <v>158</v>
      </c>
      <c r="AB199" s="285">
        <f>VLOOKUP($AA199,vstupy!$B$34:$C$36,2,FALSE)</f>
        <v>0</v>
      </c>
      <c r="AC199" s="285">
        <f t="shared" si="3152"/>
        <v>0</v>
      </c>
      <c r="AD199" s="339"/>
      <c r="AE199" s="326"/>
      <c r="AF199" s="315"/>
      <c r="AG199" s="330"/>
      <c r="AH199" s="330"/>
      <c r="AI199" s="330"/>
      <c r="AJ199" s="330"/>
      <c r="AK199" s="330"/>
      <c r="AL199" s="330"/>
      <c r="AM199" s="335"/>
      <c r="AN199" s="330"/>
      <c r="AO199" s="336"/>
      <c r="AP199" s="315"/>
      <c r="AQ199" s="313"/>
      <c r="AR199" s="313"/>
      <c r="AS199" s="313"/>
      <c r="AT199" s="313"/>
      <c r="AU199" s="313"/>
      <c r="AV199" s="313"/>
      <c r="AW199" s="313"/>
      <c r="AX199" s="313"/>
      <c r="AY199" s="313"/>
      <c r="AZ199" s="313"/>
      <c r="BA199" s="313"/>
      <c r="BB199" s="313"/>
      <c r="BC199" s="313"/>
      <c r="BD199" s="313"/>
      <c r="BE199" s="313"/>
      <c r="BF199" s="313"/>
      <c r="BG199" s="313"/>
      <c r="BH199" s="313"/>
      <c r="BI199" s="324"/>
      <c r="BJ199" s="314"/>
      <c r="BK199" s="315"/>
      <c r="BL199" s="313"/>
      <c r="BM199" s="313"/>
      <c r="BN199" s="313"/>
      <c r="BO199" s="313"/>
      <c r="BP199" s="313"/>
      <c r="BQ199" s="313"/>
      <c r="BR199" s="313"/>
      <c r="BS199" s="313"/>
      <c r="BT199" s="310"/>
      <c r="BU199" s="315"/>
      <c r="BV199" s="313"/>
      <c r="BW199" s="313"/>
      <c r="BX199" s="313"/>
      <c r="BY199" s="313"/>
      <c r="BZ199" s="313"/>
      <c r="CA199" s="313"/>
      <c r="CB199" s="313"/>
      <c r="CC199" s="313"/>
      <c r="CD199" s="310"/>
      <c r="CE199" s="316"/>
      <c r="CF199" s="315"/>
      <c r="CG199" s="313"/>
      <c r="CH199" s="313"/>
      <c r="CI199" s="313"/>
      <c r="CJ199" s="310"/>
      <c r="CK199" s="317"/>
      <c r="CL199" s="319"/>
      <c r="CM199" s="315"/>
      <c r="CN199" s="313"/>
      <c r="CO199" s="313"/>
      <c r="CP199" s="313"/>
      <c r="CQ199" s="313"/>
      <c r="CR199" s="313"/>
      <c r="CS199" s="313"/>
      <c r="CT199" s="313"/>
      <c r="CU199" s="313"/>
      <c r="CV199" s="310"/>
      <c r="CW199" s="314"/>
      <c r="CX199" s="314"/>
      <c r="CY199" s="315"/>
      <c r="CZ199" s="313"/>
      <c r="DA199" s="313"/>
      <c r="DB199" s="313"/>
      <c r="DC199" s="313"/>
      <c r="DD199" s="313"/>
      <c r="DE199" s="313"/>
      <c r="DF199" s="313"/>
      <c r="DG199" s="313"/>
      <c r="DH199" s="310"/>
      <c r="DI199" s="321"/>
      <c r="DJ199" s="321"/>
      <c r="DK199" s="322"/>
      <c r="DL199" s="322"/>
      <c r="DM199" s="322"/>
      <c r="DN199" s="322"/>
      <c r="DO199" s="322"/>
      <c r="DP199" s="322"/>
      <c r="DQ199" s="323"/>
      <c r="DR199" s="315"/>
      <c r="DS199" s="313"/>
      <c r="DT199" s="313"/>
      <c r="DU199" s="313"/>
      <c r="DV199" s="310"/>
      <c r="DW199" s="311"/>
      <c r="DX199" s="315"/>
      <c r="DY199" s="313"/>
      <c r="DZ199" s="313"/>
      <c r="EA199" s="313"/>
      <c r="EB199" s="310"/>
      <c r="EC199" s="311"/>
      <c r="ED199" s="312"/>
    </row>
    <row r="200" spans="2:134" ht="12.6" customHeight="1" x14ac:dyDescent="0.2">
      <c r="B200" s="366"/>
      <c r="C200" s="363"/>
      <c r="D200" s="363"/>
      <c r="E200" s="363"/>
      <c r="F200" s="357"/>
      <c r="G200" s="362"/>
      <c r="H200" s="309"/>
      <c r="I200" s="309"/>
      <c r="J200" s="300"/>
      <c r="K200" s="357"/>
      <c r="L200" s="348"/>
      <c r="M200" s="354"/>
      <c r="N200" s="348"/>
      <c r="O200" s="348"/>
      <c r="P200" s="348"/>
      <c r="Q200" s="349"/>
      <c r="R200" s="350"/>
      <c r="S200" s="348"/>
      <c r="T200" s="351"/>
      <c r="U200" s="349"/>
      <c r="V200" s="350"/>
      <c r="W200" s="348"/>
      <c r="X200" s="283" t="s">
        <v>157</v>
      </c>
      <c r="Y200" s="284" t="s">
        <v>152</v>
      </c>
      <c r="Z200" s="285">
        <f>VLOOKUP($X200,vstupy!$B$18:$F$31,MATCH($Y200,vstupy!$B$17:$F$17,0),0)</f>
        <v>0</v>
      </c>
      <c r="AA200" s="286" t="s">
        <v>158</v>
      </c>
      <c r="AB200" s="285">
        <f>VLOOKUP($AA200,vstupy!$B$34:$C$36,2,FALSE)</f>
        <v>0</v>
      </c>
      <c r="AC200" s="285">
        <f t="shared" si="3152"/>
        <v>0</v>
      </c>
      <c r="AD200" s="340"/>
      <c r="AE200" s="327"/>
      <c r="AF200" s="315"/>
      <c r="AG200" s="330"/>
      <c r="AH200" s="330"/>
      <c r="AI200" s="330"/>
      <c r="AJ200" s="330"/>
      <c r="AK200" s="330"/>
      <c r="AL200" s="330"/>
      <c r="AM200" s="333"/>
      <c r="AN200" s="330"/>
      <c r="AO200" s="336"/>
      <c r="AP200" s="315"/>
      <c r="AQ200" s="313"/>
      <c r="AR200" s="313"/>
      <c r="AS200" s="313"/>
      <c r="AT200" s="313"/>
      <c r="AU200" s="313"/>
      <c r="AV200" s="313"/>
      <c r="AW200" s="313"/>
      <c r="AX200" s="313"/>
      <c r="AY200" s="313"/>
      <c r="AZ200" s="313"/>
      <c r="BA200" s="313"/>
      <c r="BB200" s="313"/>
      <c r="BC200" s="313"/>
      <c r="BD200" s="313"/>
      <c r="BE200" s="313"/>
      <c r="BF200" s="313"/>
      <c r="BG200" s="313"/>
      <c r="BH200" s="313"/>
      <c r="BI200" s="324"/>
      <c r="BJ200" s="314"/>
      <c r="BK200" s="315"/>
      <c r="BL200" s="313"/>
      <c r="BM200" s="313"/>
      <c r="BN200" s="313"/>
      <c r="BO200" s="313"/>
      <c r="BP200" s="313"/>
      <c r="BQ200" s="313"/>
      <c r="BR200" s="313"/>
      <c r="BS200" s="313"/>
      <c r="BT200" s="310"/>
      <c r="BU200" s="315"/>
      <c r="BV200" s="313"/>
      <c r="BW200" s="313"/>
      <c r="BX200" s="313"/>
      <c r="BY200" s="313"/>
      <c r="BZ200" s="313"/>
      <c r="CA200" s="313"/>
      <c r="CB200" s="313"/>
      <c r="CC200" s="313"/>
      <c r="CD200" s="310"/>
      <c r="CE200" s="316"/>
      <c r="CF200" s="315"/>
      <c r="CG200" s="313"/>
      <c r="CH200" s="313"/>
      <c r="CI200" s="313"/>
      <c r="CJ200" s="310"/>
      <c r="CK200" s="317"/>
      <c r="CL200" s="320"/>
      <c r="CM200" s="315"/>
      <c r="CN200" s="313"/>
      <c r="CO200" s="313"/>
      <c r="CP200" s="313"/>
      <c r="CQ200" s="313"/>
      <c r="CR200" s="313"/>
      <c r="CS200" s="313"/>
      <c r="CT200" s="313"/>
      <c r="CU200" s="313"/>
      <c r="CV200" s="310"/>
      <c r="CW200" s="314"/>
      <c r="CX200" s="314"/>
      <c r="CY200" s="315"/>
      <c r="CZ200" s="313"/>
      <c r="DA200" s="313"/>
      <c r="DB200" s="313"/>
      <c r="DC200" s="313"/>
      <c r="DD200" s="313"/>
      <c r="DE200" s="313"/>
      <c r="DF200" s="313"/>
      <c r="DG200" s="313"/>
      <c r="DH200" s="310"/>
      <c r="DI200" s="321"/>
      <c r="DJ200" s="321"/>
      <c r="DK200" s="322"/>
      <c r="DL200" s="322"/>
      <c r="DM200" s="322"/>
      <c r="DN200" s="322"/>
      <c r="DO200" s="322"/>
      <c r="DP200" s="322"/>
      <c r="DQ200" s="323"/>
      <c r="DR200" s="315"/>
      <c r="DS200" s="313"/>
      <c r="DT200" s="313"/>
      <c r="DU200" s="313"/>
      <c r="DV200" s="310"/>
      <c r="DW200" s="311"/>
      <c r="DX200" s="315"/>
      <c r="DY200" s="313"/>
      <c r="DZ200" s="313"/>
      <c r="EA200" s="313"/>
      <c r="EB200" s="310"/>
      <c r="EC200" s="311"/>
      <c r="ED200" s="312"/>
    </row>
    <row r="201" spans="2:134" ht="12.6" customHeight="1" x14ac:dyDescent="0.2">
      <c r="B201" s="365">
        <f t="shared" ref="B201" si="3918">B198+1</f>
        <v>65</v>
      </c>
      <c r="C201" s="364" t="s">
        <v>392</v>
      </c>
      <c r="D201" s="364" t="s">
        <v>331</v>
      </c>
      <c r="E201" s="364" t="s">
        <v>393</v>
      </c>
      <c r="F201" s="358" t="s">
        <v>208</v>
      </c>
      <c r="G201" s="361">
        <v>46388</v>
      </c>
      <c r="H201" s="301" t="str">
        <f t="shared" ref="H201" si="3919">IF($F201="3e)  Skoršia transpozícia  - zavedenie transpozície pred termínom ktorý určuje smernica EÚ. "," ","")</f>
        <v/>
      </c>
      <c r="I201" s="301" t="str">
        <f t="shared" ref="I201" si="3920">IF($F201="3e)  Skoršia transpozícia  - zavedenie transpozície pred termínom ktorý určuje smernica EÚ. ",$H201,"NA")</f>
        <v>NA</v>
      </c>
      <c r="J201" s="304">
        <f>IF(I201&gt;12,1,I201/12)</f>
        <v>1</v>
      </c>
      <c r="K201" s="358" t="s">
        <v>477</v>
      </c>
      <c r="L201" s="344">
        <v>0</v>
      </c>
      <c r="M201" s="367">
        <f>IF(L201="N",0,L201)</f>
        <v>0</v>
      </c>
      <c r="N201" s="344" t="s">
        <v>211</v>
      </c>
      <c r="O201" s="344"/>
      <c r="P201" s="352">
        <v>1300</v>
      </c>
      <c r="Q201" s="345" t="s">
        <v>185</v>
      </c>
      <c r="R201" s="346">
        <f>VLOOKUP(Q201,vstupy!$B$3:$C$15,2,FALSE)</f>
        <v>0.25</v>
      </c>
      <c r="S201" s="344"/>
      <c r="T201" s="347"/>
      <c r="U201" s="345" t="s">
        <v>36</v>
      </c>
      <c r="V201" s="346">
        <f>VLOOKUP(U201,vstupy!$B$3:$C$15,2,FALSE)</f>
        <v>0</v>
      </c>
      <c r="W201" s="344"/>
      <c r="X201" s="174" t="s">
        <v>157</v>
      </c>
      <c r="Y201" s="188" t="s">
        <v>152</v>
      </c>
      <c r="Z201" s="185">
        <f>VLOOKUP($X201,vstupy!$B$18:$F$31,MATCH($Y201,vstupy!$B$17:$F$17,0),0)</f>
        <v>0</v>
      </c>
      <c r="AA201" s="121" t="s">
        <v>158</v>
      </c>
      <c r="AB201" s="185">
        <f>VLOOKUP($AA201,vstupy!$B$34:$C$36,2,FALSE)</f>
        <v>0</v>
      </c>
      <c r="AC201" s="185">
        <f t="shared" ref="AC201:AC230" si="3921">Z201+AB201</f>
        <v>0</v>
      </c>
      <c r="AD201" s="341" t="s">
        <v>36</v>
      </c>
      <c r="AE201" s="325">
        <f>VLOOKUP(AD201,vstupy!$B$3:$C$15,2,FALSE)</f>
        <v>0</v>
      </c>
      <c r="AF201" s="328" t="str">
        <f>IFERROR(IF(M201=0,"N",O201/L201*J201),0)</f>
        <v>N</v>
      </c>
      <c r="AG201" s="330">
        <f>O201*J201</f>
        <v>0</v>
      </c>
      <c r="AH201" s="332">
        <f t="shared" ref="AH201" si="3922">P201*R201*J201</f>
        <v>325</v>
      </c>
      <c r="AI201" s="333">
        <f t="shared" ref="AI201" si="3923">IFERROR(AH201*M201,0)</f>
        <v>0</v>
      </c>
      <c r="AJ201" s="332" t="str">
        <f t="shared" ref="AJ201" si="3924">IFERROR(IF(M201=0,"N",S201/L201*J201),0)</f>
        <v>N</v>
      </c>
      <c r="AK201" s="330">
        <f t="shared" ref="AK201" si="3925">S201*J201</f>
        <v>0</v>
      </c>
      <c r="AL201" s="330">
        <f>T201*V201*J201</f>
        <v>0</v>
      </c>
      <c r="AM201" s="334">
        <f t="shared" ref="AM201" si="3926">IFERROR(AL201*M201,0)</f>
        <v>0</v>
      </c>
      <c r="AN201" s="333">
        <f t="shared" ref="AN201" si="3927">IF(W201&gt;0,IF(AE201&gt;0,($G$5/160)*(W201/60)*AE201*J201,0),IF(AE201&gt;0,($G$5/160)*((AC201+AC202+AC203)/60)*AE201*J201,0))</f>
        <v>0</v>
      </c>
      <c r="AO201" s="336">
        <f>IFERROR(AN201*M201,0)</f>
        <v>0</v>
      </c>
      <c r="AP201" s="315" t="str">
        <f t="shared" ref="AP201" si="3928">IF($N201="In (zvyšuje náklady)",AF201,0)</f>
        <v>N</v>
      </c>
      <c r="AQ201" s="313">
        <f t="shared" ref="AQ201" si="3929">IF($N201="In (zvyšuje náklady)",AG201,0)</f>
        <v>0</v>
      </c>
      <c r="AR201" s="313">
        <f t="shared" ref="AR201" si="3930">IF($N201="In (zvyšuje náklady)",AH201,0)</f>
        <v>325</v>
      </c>
      <c r="AS201" s="313">
        <f t="shared" ref="AS201" si="3931">IF($N201="In (zvyšuje náklady)",AI201,0)</f>
        <v>0</v>
      </c>
      <c r="AT201" s="313" t="str">
        <f t="shared" ref="AT201" si="3932">IF($N201="In (zvyšuje náklady)",AJ201,0)</f>
        <v>N</v>
      </c>
      <c r="AU201" s="313">
        <f t="shared" ref="AU201" si="3933">IF($N201="In (zvyšuje náklady)",AK201,0)</f>
        <v>0</v>
      </c>
      <c r="AV201" s="313">
        <f t="shared" ref="AV201" si="3934">IF($N201="In (zvyšuje náklady)",AL201,0)</f>
        <v>0</v>
      </c>
      <c r="AW201" s="313">
        <f t="shared" ref="AW201" si="3935">IF($N201="In (zvyšuje náklady)",AM201,0)</f>
        <v>0</v>
      </c>
      <c r="AX201" s="313">
        <f t="shared" ref="AX201" si="3936">IF($N201="In (zvyšuje náklady)",AN201,0)</f>
        <v>0</v>
      </c>
      <c r="AY201" s="313">
        <f t="shared" ref="AY201" si="3937">IF($N201="In (zvyšuje náklady)",AO201,0)</f>
        <v>0</v>
      </c>
      <c r="AZ201" s="313" t="str">
        <f t="shared" ref="AZ201" si="3938">IF($N201="Out (znižuje náklady)",AF201,"0")</f>
        <v>0</v>
      </c>
      <c r="BA201" s="313" t="str">
        <f t="shared" ref="BA201" si="3939">IF($N201="Out (znižuje náklady)",AG201,"0")</f>
        <v>0</v>
      </c>
      <c r="BB201" s="313" t="str">
        <f t="shared" ref="BB201" si="3940">IF($N201="Out (znižuje náklady)",AH201,"0")</f>
        <v>0</v>
      </c>
      <c r="BC201" s="313" t="str">
        <f t="shared" ref="BC201" si="3941">IF($N201="Out (znižuje náklady)",AI201,"0")</f>
        <v>0</v>
      </c>
      <c r="BD201" s="313" t="str">
        <f t="shared" ref="BD201" si="3942">IF($N201="Out (znižuje náklady)",AJ201,"0")</f>
        <v>0</v>
      </c>
      <c r="BE201" s="313" t="str">
        <f t="shared" ref="BE201" si="3943">IF($N201="Out (znižuje náklady)",AK201,"0")</f>
        <v>0</v>
      </c>
      <c r="BF201" s="313" t="str">
        <f t="shared" ref="BF201" si="3944">IF($N201="Out (znižuje náklady)",AL201,"0")</f>
        <v>0</v>
      </c>
      <c r="BG201" s="313" t="str">
        <f t="shared" ref="BG201" si="3945">IF($N201="Out (znižuje náklady)",AM201,"0")</f>
        <v>0</v>
      </c>
      <c r="BH201" s="313" t="str">
        <f t="shared" ref="BH201" si="3946">IF($N201="Out (znižuje náklady)",AN201,"0")</f>
        <v>0</v>
      </c>
      <c r="BI201" s="324" t="str">
        <f t="shared" ref="BI201" si="3947">IF($N201="Out (znižuje náklady)",AO201,"0")</f>
        <v>0</v>
      </c>
      <c r="BJ201" s="314">
        <f>IF(F201=vstupy!$B$47,0,1)</f>
        <v>1</v>
      </c>
      <c r="BK201" s="315" t="e">
        <f t="shared" ref="BK201" si="3948">$BJ201*AP201</f>
        <v>#VALUE!</v>
      </c>
      <c r="BL201" s="313">
        <f t="shared" ref="BL201" si="3949">$BJ201*AQ201</f>
        <v>0</v>
      </c>
      <c r="BM201" s="313">
        <f t="shared" ref="BM201" si="3950">$BJ201*AR201</f>
        <v>325</v>
      </c>
      <c r="BN201" s="313">
        <f t="shared" ref="BN201" si="3951">$BJ201*AS201</f>
        <v>0</v>
      </c>
      <c r="BO201" s="313" t="e">
        <f t="shared" ref="BO201" si="3952">$BJ201*AT201</f>
        <v>#VALUE!</v>
      </c>
      <c r="BP201" s="313">
        <f t="shared" ref="BP201" si="3953">$BJ201*AU201</f>
        <v>0</v>
      </c>
      <c r="BQ201" s="313">
        <f t="shared" ref="BQ201" si="3954">$BJ201*AV201</f>
        <v>0</v>
      </c>
      <c r="BR201" s="313">
        <f t="shared" ref="BR201" si="3955">$BJ201*AW201</f>
        <v>0</v>
      </c>
      <c r="BS201" s="313">
        <f t="shared" ref="BS201" si="3956">$BJ201*AX201</f>
        <v>0</v>
      </c>
      <c r="BT201" s="310">
        <f t="shared" ref="BT201" si="3957">$BJ201*AY201</f>
        <v>0</v>
      </c>
      <c r="BU201" s="315">
        <f t="shared" ref="BU201" si="3958">$BJ201*AZ201</f>
        <v>0</v>
      </c>
      <c r="BV201" s="313">
        <f t="shared" ref="BV201" si="3959">$BJ201*BA201</f>
        <v>0</v>
      </c>
      <c r="BW201" s="313">
        <f t="shared" ref="BW201" si="3960">$BJ201*BB201</f>
        <v>0</v>
      </c>
      <c r="BX201" s="313">
        <f t="shared" ref="BX201" si="3961">$BJ201*BC201</f>
        <v>0</v>
      </c>
      <c r="BY201" s="313">
        <f t="shared" ref="BY201" si="3962">$BJ201*BD201</f>
        <v>0</v>
      </c>
      <c r="BZ201" s="313">
        <f t="shared" ref="BZ201" si="3963">$BJ201*BE201</f>
        <v>0</v>
      </c>
      <c r="CA201" s="313">
        <f t="shared" ref="CA201" si="3964">$BJ201*BF201</f>
        <v>0</v>
      </c>
      <c r="CB201" s="313">
        <f t="shared" ref="CB201" si="3965">$BJ201*BG201</f>
        <v>0</v>
      </c>
      <c r="CC201" s="313">
        <f t="shared" ref="CC201" si="3966">$BJ201*BH201</f>
        <v>0</v>
      </c>
      <c r="CD201" s="310">
        <f t="shared" ref="CD201" si="3967">$BJ201*BI201</f>
        <v>0</v>
      </c>
      <c r="CE201" s="316">
        <f>IF(N201="Nemení sa",1,0)</f>
        <v>0</v>
      </c>
      <c r="CF201" s="315">
        <f>AG201*$CE201</f>
        <v>0</v>
      </c>
      <c r="CG201" s="313">
        <f>AI201*$CE201</f>
        <v>0</v>
      </c>
      <c r="CH201" s="313">
        <f>AK201*$CE201</f>
        <v>0</v>
      </c>
      <c r="CI201" s="313">
        <f>AM201*$CE201</f>
        <v>0</v>
      </c>
      <c r="CJ201" s="310">
        <f>AO201*$CE201</f>
        <v>0</v>
      </c>
      <c r="CK201" s="317">
        <f t="shared" ref="CK201" si="3968">SUM(CF201:CJ203)</f>
        <v>0</v>
      </c>
      <c r="CL201" s="318">
        <f>IF(F201=vstupy!B$42,"1",0)</f>
        <v>0</v>
      </c>
      <c r="CM201" s="315">
        <f t="shared" ref="CM201" si="3969">IF($CL201="1",AP201,0)</f>
        <v>0</v>
      </c>
      <c r="CN201" s="313">
        <f t="shared" ref="CN201" si="3970">IF($CL201="1",AQ201,0)</f>
        <v>0</v>
      </c>
      <c r="CO201" s="313">
        <f t="shared" ref="CO201" si="3971">IF($CL201="1",AR201,0)</f>
        <v>0</v>
      </c>
      <c r="CP201" s="313">
        <f t="shared" ref="CP201" si="3972">IF($CL201="1",AS201,0)</f>
        <v>0</v>
      </c>
      <c r="CQ201" s="313">
        <f t="shared" ref="CQ201" si="3973">IF($CL201="1",AT201,0)</f>
        <v>0</v>
      </c>
      <c r="CR201" s="313">
        <f t="shared" ref="CR201" si="3974">IF($CL201="1",AU201,0)</f>
        <v>0</v>
      </c>
      <c r="CS201" s="313">
        <f t="shared" ref="CS201" si="3975">IF($CL201="1",AV201,0)</f>
        <v>0</v>
      </c>
      <c r="CT201" s="313">
        <f t="shared" ref="CT201" si="3976">IF($CL201="1",AW201,0)</f>
        <v>0</v>
      </c>
      <c r="CU201" s="313">
        <f t="shared" ref="CU201" si="3977">IF($CL201="1",AX201,0)</f>
        <v>0</v>
      </c>
      <c r="CV201" s="310">
        <f t="shared" ref="CV201" si="3978">IF($CL201="1",AY201,0)</f>
        <v>0</v>
      </c>
      <c r="CW201" s="314">
        <f>CP201+CT201+CV201</f>
        <v>0</v>
      </c>
      <c r="CX201" s="314">
        <f t="shared" ref="CX201" si="3979">CN201+CR201</f>
        <v>0</v>
      </c>
      <c r="CY201" s="315">
        <f t="shared" ref="CY201" si="3980">IF($CL201="1",AZ201,0)</f>
        <v>0</v>
      </c>
      <c r="CZ201" s="313">
        <f t="shared" ref="CZ201" si="3981">IF($CL201="1",BA201,0)</f>
        <v>0</v>
      </c>
      <c r="DA201" s="313">
        <f t="shared" ref="DA201" si="3982">IF($CL201="1",BB201,0)</f>
        <v>0</v>
      </c>
      <c r="DB201" s="313">
        <f t="shared" ref="DB201" si="3983">IF($CL201="1",BC201,0)</f>
        <v>0</v>
      </c>
      <c r="DC201" s="313">
        <f t="shared" ref="DC201" si="3984">IF($CL201="1",BD201,0)</f>
        <v>0</v>
      </c>
      <c r="DD201" s="313">
        <f t="shared" ref="DD201" si="3985">IF($CL201="1",BE201,0)</f>
        <v>0</v>
      </c>
      <c r="DE201" s="313">
        <f t="shared" ref="DE201" si="3986">IF($CL201="1",BF201,0)</f>
        <v>0</v>
      </c>
      <c r="DF201" s="313">
        <f t="shared" ref="DF201" si="3987">IF($CL201="1",BG201,0)</f>
        <v>0</v>
      </c>
      <c r="DG201" s="313">
        <f t="shared" ref="DG201" si="3988">IF($CL201="1",BH201,0)</f>
        <v>0</v>
      </c>
      <c r="DH201" s="310">
        <f t="shared" ref="DH201" si="3989">IF($CL201="1",BI201,0)</f>
        <v>0</v>
      </c>
      <c r="DI201" s="321">
        <f>DB201+DF201+DH201</f>
        <v>0</v>
      </c>
      <c r="DJ201" s="321">
        <f t="shared" ref="DJ201" si="3990">CZ201+DD201</f>
        <v>0</v>
      </c>
      <c r="DK201" s="322">
        <f>IF(CE201=0,1,0)</f>
        <v>1</v>
      </c>
      <c r="DL201" s="322">
        <f>IFERROR(IF($AF201="N",AH201+AJ201+AL201+AN201,AF201+AH201+AJ201+AL201+AN201),0)*$DK201</f>
        <v>0</v>
      </c>
      <c r="DM201" s="322">
        <f>(AG201+AI201+AK201+AM201+AO201)*$DK201</f>
        <v>0</v>
      </c>
      <c r="DN201" s="322">
        <f>AS201+AW201+AY201-CW201</f>
        <v>0</v>
      </c>
      <c r="DO201" s="322">
        <f>BC201+BG201+BI201-DI201</f>
        <v>0</v>
      </c>
      <c r="DP201" s="322">
        <f>DN201+DO201</f>
        <v>0</v>
      </c>
      <c r="DQ201" s="323" t="str">
        <f>IF(OR(F201=vstupy!B$40,F201=vstupy!B$41,F201=vstupy!B$42,),"0","1")</f>
        <v>0</v>
      </c>
      <c r="DR201" s="315">
        <f>IF($DQ201="1",AQ201,"0")+CF201</f>
        <v>0</v>
      </c>
      <c r="DS201" s="313">
        <f>IF($DQ201="1",AS201,"0")+CG201</f>
        <v>0</v>
      </c>
      <c r="DT201" s="313">
        <f>IF($DQ201="1",AU201,"0")+CH201</f>
        <v>0</v>
      </c>
      <c r="DU201" s="313">
        <f>IF($DQ201="1",AW201,"0")+CI201</f>
        <v>0</v>
      </c>
      <c r="DV201" s="310">
        <f>IF($DQ201="1",AY201,"0")+CJ201</f>
        <v>0</v>
      </c>
      <c r="DW201" s="311">
        <f t="shared" ref="DW201" si="3991">SUM(DR201:DV203)</f>
        <v>0</v>
      </c>
      <c r="DX201" s="315" t="str">
        <f t="shared" ref="DX201" si="3992">IF($DQ201="1",BA201,"0")</f>
        <v>0</v>
      </c>
      <c r="DY201" s="313" t="str">
        <f t="shared" ref="DY201" si="3993">IF($DQ201="1",BC201,"0")</f>
        <v>0</v>
      </c>
      <c r="DZ201" s="313" t="str">
        <f t="shared" ref="DZ201" si="3994">IF($DQ201="1",BE201,"0")</f>
        <v>0</v>
      </c>
      <c r="EA201" s="313" t="str">
        <f>IF($DQ201="1",BG201,"0")</f>
        <v>0</v>
      </c>
      <c r="EB201" s="310" t="str">
        <f>IF($DQ201="1",BI201,"0")</f>
        <v>0</v>
      </c>
      <c r="EC201" s="311">
        <f t="shared" ref="EC201" si="3995">SUM(DX201:EB203)</f>
        <v>0</v>
      </c>
      <c r="ED201" s="312">
        <f>EC201+DW201</f>
        <v>0</v>
      </c>
    </row>
    <row r="202" spans="2:134" ht="12.6" customHeight="1" x14ac:dyDescent="0.2">
      <c r="B202" s="365"/>
      <c r="C202" s="364"/>
      <c r="D202" s="364"/>
      <c r="E202" s="364"/>
      <c r="F202" s="359"/>
      <c r="G202" s="361"/>
      <c r="H202" s="302"/>
      <c r="I202" s="302"/>
      <c r="J202" s="305"/>
      <c r="K202" s="359"/>
      <c r="L202" s="344"/>
      <c r="M202" s="367"/>
      <c r="N202" s="344"/>
      <c r="O202" s="344"/>
      <c r="P202" s="344"/>
      <c r="Q202" s="345"/>
      <c r="R202" s="346"/>
      <c r="S202" s="344"/>
      <c r="T202" s="347"/>
      <c r="U202" s="345"/>
      <c r="V202" s="346"/>
      <c r="W202" s="344"/>
      <c r="X202" s="174" t="s">
        <v>157</v>
      </c>
      <c r="Y202" s="188" t="s">
        <v>152</v>
      </c>
      <c r="Z202" s="185">
        <f>VLOOKUP($X202,vstupy!$B$18:$F$31,MATCH($Y202,vstupy!$B$17:$F$17,0),0)</f>
        <v>0</v>
      </c>
      <c r="AA202" s="121" t="s">
        <v>158</v>
      </c>
      <c r="AB202" s="185">
        <f>VLOOKUP($AA202,vstupy!$B$34:$C$36,2,FALSE)</f>
        <v>0</v>
      </c>
      <c r="AC202" s="185">
        <f t="shared" si="3921"/>
        <v>0</v>
      </c>
      <c r="AD202" s="342"/>
      <c r="AE202" s="326"/>
      <c r="AF202" s="315"/>
      <c r="AG202" s="330"/>
      <c r="AH202" s="330"/>
      <c r="AI202" s="330"/>
      <c r="AJ202" s="330"/>
      <c r="AK202" s="330"/>
      <c r="AL202" s="330"/>
      <c r="AM202" s="335"/>
      <c r="AN202" s="330"/>
      <c r="AO202" s="336"/>
      <c r="AP202" s="315"/>
      <c r="AQ202" s="313"/>
      <c r="AR202" s="313"/>
      <c r="AS202" s="313"/>
      <c r="AT202" s="313"/>
      <c r="AU202" s="313"/>
      <c r="AV202" s="313"/>
      <c r="AW202" s="313"/>
      <c r="AX202" s="313"/>
      <c r="AY202" s="313"/>
      <c r="AZ202" s="313"/>
      <c r="BA202" s="313"/>
      <c r="BB202" s="313"/>
      <c r="BC202" s="313"/>
      <c r="BD202" s="313"/>
      <c r="BE202" s="313"/>
      <c r="BF202" s="313"/>
      <c r="BG202" s="313"/>
      <c r="BH202" s="313"/>
      <c r="BI202" s="324"/>
      <c r="BJ202" s="314"/>
      <c r="BK202" s="315"/>
      <c r="BL202" s="313"/>
      <c r="BM202" s="313"/>
      <c r="BN202" s="313"/>
      <c r="BO202" s="313"/>
      <c r="BP202" s="313"/>
      <c r="BQ202" s="313"/>
      <c r="BR202" s="313"/>
      <c r="BS202" s="313"/>
      <c r="BT202" s="310"/>
      <c r="BU202" s="315"/>
      <c r="BV202" s="313"/>
      <c r="BW202" s="313"/>
      <c r="BX202" s="313"/>
      <c r="BY202" s="313"/>
      <c r="BZ202" s="313"/>
      <c r="CA202" s="313"/>
      <c r="CB202" s="313"/>
      <c r="CC202" s="313"/>
      <c r="CD202" s="310"/>
      <c r="CE202" s="316"/>
      <c r="CF202" s="315"/>
      <c r="CG202" s="313"/>
      <c r="CH202" s="313"/>
      <c r="CI202" s="313"/>
      <c r="CJ202" s="310"/>
      <c r="CK202" s="317"/>
      <c r="CL202" s="319"/>
      <c r="CM202" s="315"/>
      <c r="CN202" s="313"/>
      <c r="CO202" s="313"/>
      <c r="CP202" s="313"/>
      <c r="CQ202" s="313"/>
      <c r="CR202" s="313"/>
      <c r="CS202" s="313"/>
      <c r="CT202" s="313"/>
      <c r="CU202" s="313"/>
      <c r="CV202" s="310"/>
      <c r="CW202" s="314"/>
      <c r="CX202" s="314"/>
      <c r="CY202" s="315"/>
      <c r="CZ202" s="313"/>
      <c r="DA202" s="313"/>
      <c r="DB202" s="313"/>
      <c r="DC202" s="313"/>
      <c r="DD202" s="313"/>
      <c r="DE202" s="313"/>
      <c r="DF202" s="313"/>
      <c r="DG202" s="313"/>
      <c r="DH202" s="310"/>
      <c r="DI202" s="321"/>
      <c r="DJ202" s="321"/>
      <c r="DK202" s="322"/>
      <c r="DL202" s="322"/>
      <c r="DM202" s="322"/>
      <c r="DN202" s="322"/>
      <c r="DO202" s="322"/>
      <c r="DP202" s="322"/>
      <c r="DQ202" s="323"/>
      <c r="DR202" s="315"/>
      <c r="DS202" s="313"/>
      <c r="DT202" s="313"/>
      <c r="DU202" s="313"/>
      <c r="DV202" s="310"/>
      <c r="DW202" s="311"/>
      <c r="DX202" s="315"/>
      <c r="DY202" s="313"/>
      <c r="DZ202" s="313"/>
      <c r="EA202" s="313"/>
      <c r="EB202" s="310"/>
      <c r="EC202" s="311"/>
      <c r="ED202" s="312"/>
    </row>
    <row r="203" spans="2:134" ht="12.6" customHeight="1" x14ac:dyDescent="0.2">
      <c r="B203" s="365"/>
      <c r="C203" s="364"/>
      <c r="D203" s="364"/>
      <c r="E203" s="364"/>
      <c r="F203" s="360"/>
      <c r="G203" s="361"/>
      <c r="H203" s="303"/>
      <c r="I203" s="303"/>
      <c r="J203" s="306"/>
      <c r="K203" s="360"/>
      <c r="L203" s="344"/>
      <c r="M203" s="367"/>
      <c r="N203" s="344"/>
      <c r="O203" s="344"/>
      <c r="P203" s="344"/>
      <c r="Q203" s="345"/>
      <c r="R203" s="346"/>
      <c r="S203" s="344"/>
      <c r="T203" s="347"/>
      <c r="U203" s="345"/>
      <c r="V203" s="346"/>
      <c r="W203" s="344"/>
      <c r="X203" s="174" t="s">
        <v>157</v>
      </c>
      <c r="Y203" s="188" t="s">
        <v>152</v>
      </c>
      <c r="Z203" s="185">
        <f>VLOOKUP($X203,vstupy!$B$18:$F$31,MATCH($Y203,vstupy!$B$17:$F$17,0),0)</f>
        <v>0</v>
      </c>
      <c r="AA203" s="121" t="s">
        <v>158</v>
      </c>
      <c r="AB203" s="185">
        <f>VLOOKUP($AA203,vstupy!$B$34:$C$36,2,FALSE)</f>
        <v>0</v>
      </c>
      <c r="AC203" s="185">
        <f t="shared" si="3921"/>
        <v>0</v>
      </c>
      <c r="AD203" s="343"/>
      <c r="AE203" s="327"/>
      <c r="AF203" s="315"/>
      <c r="AG203" s="330"/>
      <c r="AH203" s="330"/>
      <c r="AI203" s="330"/>
      <c r="AJ203" s="330"/>
      <c r="AK203" s="330"/>
      <c r="AL203" s="330"/>
      <c r="AM203" s="333"/>
      <c r="AN203" s="330"/>
      <c r="AO203" s="336"/>
      <c r="AP203" s="315"/>
      <c r="AQ203" s="313"/>
      <c r="AR203" s="313"/>
      <c r="AS203" s="313"/>
      <c r="AT203" s="313"/>
      <c r="AU203" s="313"/>
      <c r="AV203" s="313"/>
      <c r="AW203" s="313"/>
      <c r="AX203" s="313"/>
      <c r="AY203" s="313"/>
      <c r="AZ203" s="313"/>
      <c r="BA203" s="313"/>
      <c r="BB203" s="313"/>
      <c r="BC203" s="313"/>
      <c r="BD203" s="313"/>
      <c r="BE203" s="313"/>
      <c r="BF203" s="313"/>
      <c r="BG203" s="313"/>
      <c r="BH203" s="313"/>
      <c r="BI203" s="324"/>
      <c r="BJ203" s="314"/>
      <c r="BK203" s="315"/>
      <c r="BL203" s="313"/>
      <c r="BM203" s="313"/>
      <c r="BN203" s="313"/>
      <c r="BO203" s="313"/>
      <c r="BP203" s="313"/>
      <c r="BQ203" s="313"/>
      <c r="BR203" s="313"/>
      <c r="BS203" s="313"/>
      <c r="BT203" s="310"/>
      <c r="BU203" s="315"/>
      <c r="BV203" s="313"/>
      <c r="BW203" s="313"/>
      <c r="BX203" s="313"/>
      <c r="BY203" s="313"/>
      <c r="BZ203" s="313"/>
      <c r="CA203" s="313"/>
      <c r="CB203" s="313"/>
      <c r="CC203" s="313"/>
      <c r="CD203" s="310"/>
      <c r="CE203" s="316"/>
      <c r="CF203" s="315"/>
      <c r="CG203" s="313"/>
      <c r="CH203" s="313"/>
      <c r="CI203" s="313"/>
      <c r="CJ203" s="310"/>
      <c r="CK203" s="317"/>
      <c r="CL203" s="320"/>
      <c r="CM203" s="315"/>
      <c r="CN203" s="313"/>
      <c r="CO203" s="313"/>
      <c r="CP203" s="313"/>
      <c r="CQ203" s="313"/>
      <c r="CR203" s="313"/>
      <c r="CS203" s="313"/>
      <c r="CT203" s="313"/>
      <c r="CU203" s="313"/>
      <c r="CV203" s="310"/>
      <c r="CW203" s="314"/>
      <c r="CX203" s="314"/>
      <c r="CY203" s="315"/>
      <c r="CZ203" s="313"/>
      <c r="DA203" s="313"/>
      <c r="DB203" s="313"/>
      <c r="DC203" s="313"/>
      <c r="DD203" s="313"/>
      <c r="DE203" s="313"/>
      <c r="DF203" s="313"/>
      <c r="DG203" s="313"/>
      <c r="DH203" s="310"/>
      <c r="DI203" s="321"/>
      <c r="DJ203" s="321"/>
      <c r="DK203" s="322"/>
      <c r="DL203" s="322"/>
      <c r="DM203" s="322"/>
      <c r="DN203" s="322"/>
      <c r="DO203" s="322"/>
      <c r="DP203" s="322"/>
      <c r="DQ203" s="323"/>
      <c r="DR203" s="315"/>
      <c r="DS203" s="313"/>
      <c r="DT203" s="313"/>
      <c r="DU203" s="313"/>
      <c r="DV203" s="310"/>
      <c r="DW203" s="311"/>
      <c r="DX203" s="315"/>
      <c r="DY203" s="313"/>
      <c r="DZ203" s="313"/>
      <c r="EA203" s="313"/>
      <c r="EB203" s="310"/>
      <c r="EC203" s="311"/>
      <c r="ED203" s="312"/>
    </row>
    <row r="204" spans="2:134" ht="12.6" customHeight="1" x14ac:dyDescent="0.2">
      <c r="B204" s="366">
        <f t="shared" ref="B204" si="3996">B201+1</f>
        <v>66</v>
      </c>
      <c r="C204" s="363" t="s">
        <v>394</v>
      </c>
      <c r="D204" s="363" t="s">
        <v>331</v>
      </c>
      <c r="E204" s="363" t="s">
        <v>396</v>
      </c>
      <c r="F204" s="355" t="s">
        <v>208</v>
      </c>
      <c r="G204" s="362">
        <v>46388</v>
      </c>
      <c r="H204" s="307" t="str">
        <f t="shared" ref="H204" si="3997">IF($F204="3e)  Skoršia transpozícia  - zavedenie transpozície pred termínom ktorý určuje smernica EÚ. "," ","")</f>
        <v/>
      </c>
      <c r="I204" s="307" t="str">
        <f t="shared" ref="I204" si="3998">IF($F204="3e)  Skoršia transpozícia  - zavedenie transpozície pred termínom ktorý určuje smernica EÚ. ",$H204,"NA")</f>
        <v>NA</v>
      </c>
      <c r="J204" s="298">
        <f>IF(I204&gt;12,1,I204/12)</f>
        <v>1</v>
      </c>
      <c r="K204" s="355" t="s">
        <v>477</v>
      </c>
      <c r="L204" s="348">
        <v>0</v>
      </c>
      <c r="M204" s="354">
        <f>IF(L204="N",0,L204)</f>
        <v>0</v>
      </c>
      <c r="N204" s="348" t="s">
        <v>211</v>
      </c>
      <c r="O204" s="348"/>
      <c r="P204" s="348">
        <v>800</v>
      </c>
      <c r="Q204" s="349" t="s">
        <v>185</v>
      </c>
      <c r="R204" s="350">
        <f>VLOOKUP(Q204,vstupy!$B$3:$C$15,2,FALSE)</f>
        <v>0.25</v>
      </c>
      <c r="S204" s="348"/>
      <c r="T204" s="351"/>
      <c r="U204" s="349" t="s">
        <v>36</v>
      </c>
      <c r="V204" s="350">
        <f>VLOOKUP(U204,vstupy!$B$3:$C$15,2,FALSE)</f>
        <v>0</v>
      </c>
      <c r="W204" s="348"/>
      <c r="X204" s="283" t="s">
        <v>157</v>
      </c>
      <c r="Y204" s="284" t="s">
        <v>152</v>
      </c>
      <c r="Z204" s="285">
        <f>VLOOKUP($X204,vstupy!$B$18:$F$31,MATCH($Y204,vstupy!$B$17:$F$17,0),0)</f>
        <v>0</v>
      </c>
      <c r="AA204" s="286" t="s">
        <v>158</v>
      </c>
      <c r="AB204" s="285">
        <f>VLOOKUP($AA204,vstupy!$B$34:$C$36,2,FALSE)</f>
        <v>0</v>
      </c>
      <c r="AC204" s="285">
        <f t="shared" si="3921"/>
        <v>0</v>
      </c>
      <c r="AD204" s="338" t="s">
        <v>36</v>
      </c>
      <c r="AE204" s="325">
        <f>VLOOKUP(AD204,vstupy!$B$3:$C$15,2,FALSE)</f>
        <v>0</v>
      </c>
      <c r="AF204" s="328" t="str">
        <f>IFERROR(IF(M204=0,"N",O204/L204*J204),0)</f>
        <v>N</v>
      </c>
      <c r="AG204" s="330">
        <f>O204*J204</f>
        <v>0</v>
      </c>
      <c r="AH204" s="332">
        <f t="shared" ref="AH204" si="3999">P204*R204*J204</f>
        <v>200</v>
      </c>
      <c r="AI204" s="333">
        <f t="shared" ref="AI204" si="4000">IFERROR(AH204*M204,0)</f>
        <v>0</v>
      </c>
      <c r="AJ204" s="332" t="str">
        <f t="shared" ref="AJ204" si="4001">IFERROR(IF(M204=0,"N",S204/L204*J204),0)</f>
        <v>N</v>
      </c>
      <c r="AK204" s="330">
        <f t="shared" ref="AK204" si="4002">S204*J204</f>
        <v>0</v>
      </c>
      <c r="AL204" s="330">
        <f>T204*V204*J204</f>
        <v>0</v>
      </c>
      <c r="AM204" s="334">
        <f t="shared" ref="AM204" si="4003">IFERROR(AL204*M204,0)</f>
        <v>0</v>
      </c>
      <c r="AN204" s="333">
        <f>IF(W204&gt;0,IF(AE204&gt;0,($G$5/160)*(W204/60)*AE204*J204,0),IF(AE204&gt;0,($G$5/160)*((AC204+AC205+AC206)/60)*AE204*J204,0))</f>
        <v>0</v>
      </c>
      <c r="AO204" s="336">
        <f>IFERROR(AN204*M204,0)</f>
        <v>0</v>
      </c>
      <c r="AP204" s="315" t="str">
        <f t="shared" ref="AP204" si="4004">IF($N204="In (zvyšuje náklady)",AF204,0)</f>
        <v>N</v>
      </c>
      <c r="AQ204" s="313">
        <f t="shared" ref="AQ204" si="4005">IF($N204="In (zvyšuje náklady)",AG204,0)</f>
        <v>0</v>
      </c>
      <c r="AR204" s="313">
        <f t="shared" ref="AR204" si="4006">IF($N204="In (zvyšuje náklady)",AH204,0)</f>
        <v>200</v>
      </c>
      <c r="AS204" s="313">
        <f t="shared" ref="AS204" si="4007">IF($N204="In (zvyšuje náklady)",AI204,0)</f>
        <v>0</v>
      </c>
      <c r="AT204" s="313" t="str">
        <f t="shared" ref="AT204" si="4008">IF($N204="In (zvyšuje náklady)",AJ204,0)</f>
        <v>N</v>
      </c>
      <c r="AU204" s="313">
        <f t="shared" ref="AU204" si="4009">IF($N204="In (zvyšuje náklady)",AK204,0)</f>
        <v>0</v>
      </c>
      <c r="AV204" s="313">
        <f t="shared" ref="AV204" si="4010">IF($N204="In (zvyšuje náklady)",AL204,0)</f>
        <v>0</v>
      </c>
      <c r="AW204" s="313">
        <f t="shared" ref="AW204" si="4011">IF($N204="In (zvyšuje náklady)",AM204,0)</f>
        <v>0</v>
      </c>
      <c r="AX204" s="313">
        <f t="shared" ref="AX204" si="4012">IF($N204="In (zvyšuje náklady)",AN204,0)</f>
        <v>0</v>
      </c>
      <c r="AY204" s="313">
        <f t="shared" ref="AY204" si="4013">IF($N204="In (zvyšuje náklady)",AO204,0)</f>
        <v>0</v>
      </c>
      <c r="AZ204" s="313" t="str">
        <f t="shared" ref="AZ204" si="4014">IF($N204="Out (znižuje náklady)",AF204,"0")</f>
        <v>0</v>
      </c>
      <c r="BA204" s="313" t="str">
        <f t="shared" ref="BA204" si="4015">IF($N204="Out (znižuje náklady)",AG204,"0")</f>
        <v>0</v>
      </c>
      <c r="BB204" s="313" t="str">
        <f t="shared" ref="BB204" si="4016">IF($N204="Out (znižuje náklady)",AH204,"0")</f>
        <v>0</v>
      </c>
      <c r="BC204" s="313" t="str">
        <f t="shared" ref="BC204" si="4017">IF($N204="Out (znižuje náklady)",AI204,"0")</f>
        <v>0</v>
      </c>
      <c r="BD204" s="313" t="str">
        <f t="shared" ref="BD204" si="4018">IF($N204="Out (znižuje náklady)",AJ204,"0")</f>
        <v>0</v>
      </c>
      <c r="BE204" s="313" t="str">
        <f t="shared" ref="BE204" si="4019">IF($N204="Out (znižuje náklady)",AK204,"0")</f>
        <v>0</v>
      </c>
      <c r="BF204" s="313" t="str">
        <f t="shared" ref="BF204" si="4020">IF($N204="Out (znižuje náklady)",AL204,"0")</f>
        <v>0</v>
      </c>
      <c r="BG204" s="313" t="str">
        <f t="shared" ref="BG204" si="4021">IF($N204="Out (znižuje náklady)",AM204,"0")</f>
        <v>0</v>
      </c>
      <c r="BH204" s="313" t="str">
        <f t="shared" ref="BH204" si="4022">IF($N204="Out (znižuje náklady)",AN204,"0")</f>
        <v>0</v>
      </c>
      <c r="BI204" s="324" t="str">
        <f t="shared" ref="BI204" si="4023">IF($N204="Out (znižuje náklady)",AO204,"0")</f>
        <v>0</v>
      </c>
      <c r="BJ204" s="314">
        <f>IF(F204=vstupy!$B$47,0,1)</f>
        <v>1</v>
      </c>
      <c r="BK204" s="315" t="e">
        <f t="shared" ref="BK204" si="4024">$BJ204*AP204</f>
        <v>#VALUE!</v>
      </c>
      <c r="BL204" s="313">
        <f t="shared" ref="BL204" si="4025">$BJ204*AQ204</f>
        <v>0</v>
      </c>
      <c r="BM204" s="313">
        <f t="shared" ref="BM204" si="4026">$BJ204*AR204</f>
        <v>200</v>
      </c>
      <c r="BN204" s="313">
        <f t="shared" ref="BN204" si="4027">$BJ204*AS204</f>
        <v>0</v>
      </c>
      <c r="BO204" s="313" t="e">
        <f t="shared" ref="BO204" si="4028">$BJ204*AT204</f>
        <v>#VALUE!</v>
      </c>
      <c r="BP204" s="313">
        <f t="shared" ref="BP204" si="4029">$BJ204*AU204</f>
        <v>0</v>
      </c>
      <c r="BQ204" s="313">
        <f t="shared" ref="BQ204" si="4030">$BJ204*AV204</f>
        <v>0</v>
      </c>
      <c r="BR204" s="313">
        <f t="shared" ref="BR204" si="4031">$BJ204*AW204</f>
        <v>0</v>
      </c>
      <c r="BS204" s="313">
        <f t="shared" ref="BS204" si="4032">$BJ204*AX204</f>
        <v>0</v>
      </c>
      <c r="BT204" s="310">
        <f t="shared" ref="BT204" si="4033">$BJ204*AY204</f>
        <v>0</v>
      </c>
      <c r="BU204" s="315">
        <f t="shared" ref="BU204" si="4034">$BJ204*AZ204</f>
        <v>0</v>
      </c>
      <c r="BV204" s="313">
        <f t="shared" ref="BV204" si="4035">$BJ204*BA204</f>
        <v>0</v>
      </c>
      <c r="BW204" s="313">
        <f t="shared" ref="BW204" si="4036">$BJ204*BB204</f>
        <v>0</v>
      </c>
      <c r="BX204" s="313">
        <f t="shared" ref="BX204" si="4037">$BJ204*BC204</f>
        <v>0</v>
      </c>
      <c r="BY204" s="313">
        <f t="shared" ref="BY204" si="4038">$BJ204*BD204</f>
        <v>0</v>
      </c>
      <c r="BZ204" s="313">
        <f t="shared" ref="BZ204" si="4039">$BJ204*BE204</f>
        <v>0</v>
      </c>
      <c r="CA204" s="313">
        <f t="shared" ref="CA204" si="4040">$BJ204*BF204</f>
        <v>0</v>
      </c>
      <c r="CB204" s="313">
        <f t="shared" ref="CB204" si="4041">$BJ204*BG204</f>
        <v>0</v>
      </c>
      <c r="CC204" s="313">
        <f t="shared" ref="CC204" si="4042">$BJ204*BH204</f>
        <v>0</v>
      </c>
      <c r="CD204" s="310">
        <f t="shared" ref="CD204" si="4043">$BJ204*BI204</f>
        <v>0</v>
      </c>
      <c r="CE204" s="316">
        <f>IF(N204="Nemení sa",1,0)</f>
        <v>0</v>
      </c>
      <c r="CF204" s="315">
        <f>AG204*$CE204</f>
        <v>0</v>
      </c>
      <c r="CG204" s="313">
        <f>AI204*$CE204</f>
        <v>0</v>
      </c>
      <c r="CH204" s="313">
        <f>AK204*$CE204</f>
        <v>0</v>
      </c>
      <c r="CI204" s="313">
        <f>AM204*$CE204</f>
        <v>0</v>
      </c>
      <c r="CJ204" s="310">
        <f>AO204*$CE204</f>
        <v>0</v>
      </c>
      <c r="CK204" s="317">
        <f t="shared" ref="CK204" si="4044">SUM(CF204:CJ206)</f>
        <v>0</v>
      </c>
      <c r="CL204" s="318">
        <f>IF(F204=vstupy!B$42,"1",0)</f>
        <v>0</v>
      </c>
      <c r="CM204" s="315">
        <f t="shared" ref="CM204" si="4045">IF($CL204="1",AP204,0)</f>
        <v>0</v>
      </c>
      <c r="CN204" s="313">
        <f t="shared" ref="CN204" si="4046">IF($CL204="1",AQ204,0)</f>
        <v>0</v>
      </c>
      <c r="CO204" s="313">
        <f t="shared" ref="CO204" si="4047">IF($CL204="1",AR204,0)</f>
        <v>0</v>
      </c>
      <c r="CP204" s="313">
        <f t="shared" ref="CP204" si="4048">IF($CL204="1",AS204,0)</f>
        <v>0</v>
      </c>
      <c r="CQ204" s="313">
        <f t="shared" ref="CQ204" si="4049">IF($CL204="1",AT204,0)</f>
        <v>0</v>
      </c>
      <c r="CR204" s="313">
        <f t="shared" ref="CR204" si="4050">IF($CL204="1",AU204,0)</f>
        <v>0</v>
      </c>
      <c r="CS204" s="313">
        <f t="shared" ref="CS204" si="4051">IF($CL204="1",AV204,0)</f>
        <v>0</v>
      </c>
      <c r="CT204" s="313">
        <f t="shared" ref="CT204" si="4052">IF($CL204="1",AW204,0)</f>
        <v>0</v>
      </c>
      <c r="CU204" s="313">
        <f t="shared" ref="CU204" si="4053">IF($CL204="1",AX204,0)</f>
        <v>0</v>
      </c>
      <c r="CV204" s="310">
        <f t="shared" ref="CV204" si="4054">IF($CL204="1",AY204,0)</f>
        <v>0</v>
      </c>
      <c r="CW204" s="314">
        <f>CP204+CT204+CV204</f>
        <v>0</v>
      </c>
      <c r="CX204" s="314">
        <f t="shared" ref="CX204" si="4055">CN204+CR204</f>
        <v>0</v>
      </c>
      <c r="CY204" s="315">
        <f t="shared" ref="CY204" si="4056">IF($CL204="1",AZ204,0)</f>
        <v>0</v>
      </c>
      <c r="CZ204" s="313">
        <f t="shared" ref="CZ204" si="4057">IF($CL204="1",BA204,0)</f>
        <v>0</v>
      </c>
      <c r="DA204" s="313">
        <f t="shared" ref="DA204" si="4058">IF($CL204="1",BB204,0)</f>
        <v>0</v>
      </c>
      <c r="DB204" s="313">
        <f t="shared" ref="DB204" si="4059">IF($CL204="1",BC204,0)</f>
        <v>0</v>
      </c>
      <c r="DC204" s="313">
        <f t="shared" ref="DC204" si="4060">IF($CL204="1",BD204,0)</f>
        <v>0</v>
      </c>
      <c r="DD204" s="313">
        <f t="shared" ref="DD204" si="4061">IF($CL204="1",BE204,0)</f>
        <v>0</v>
      </c>
      <c r="DE204" s="313">
        <f t="shared" ref="DE204" si="4062">IF($CL204="1",BF204,0)</f>
        <v>0</v>
      </c>
      <c r="DF204" s="313">
        <f t="shared" ref="DF204" si="4063">IF($CL204="1",BG204,0)</f>
        <v>0</v>
      </c>
      <c r="DG204" s="313">
        <f t="shared" ref="DG204" si="4064">IF($CL204="1",BH204,0)</f>
        <v>0</v>
      </c>
      <c r="DH204" s="310">
        <f t="shared" ref="DH204" si="4065">IF($CL204="1",BI204,0)</f>
        <v>0</v>
      </c>
      <c r="DI204" s="321">
        <f>DB204+DF204+DH204</f>
        <v>0</v>
      </c>
      <c r="DJ204" s="321">
        <f t="shared" ref="DJ204" si="4066">CZ204+DD204</f>
        <v>0</v>
      </c>
      <c r="DK204" s="322">
        <f>IF(CE204=0,1,0)</f>
        <v>1</v>
      </c>
      <c r="DL204" s="322">
        <f>IFERROR(IF($AF204="N",AH204+AJ204+AL204+AN204,AF204+AH204+AJ204+AL204+AN204),0)*$DK204</f>
        <v>0</v>
      </c>
      <c r="DM204" s="322">
        <f>(AG204+AI204+AK204+AM204+AO204)*$DK204</f>
        <v>0</v>
      </c>
      <c r="DN204" s="322">
        <f>AS204+AW204+AY204-CW204</f>
        <v>0</v>
      </c>
      <c r="DO204" s="322">
        <f>BC204+BG204+BI204-DI204</f>
        <v>0</v>
      </c>
      <c r="DP204" s="322">
        <f>DN204+DO204</f>
        <v>0</v>
      </c>
      <c r="DQ204" s="323" t="str">
        <f>IF(OR(F204=vstupy!B$40,F204=vstupy!B$41,F204=vstupy!B$42,),"0","1")</f>
        <v>0</v>
      </c>
      <c r="DR204" s="315">
        <f>IF($DQ204="1",AQ204,"0")+CF204</f>
        <v>0</v>
      </c>
      <c r="DS204" s="313">
        <f>IF($DQ204="1",AS204,"0")+CG204</f>
        <v>0</v>
      </c>
      <c r="DT204" s="313">
        <f>IF($DQ204="1",AU204,"0")+CH204</f>
        <v>0</v>
      </c>
      <c r="DU204" s="313">
        <f>IF($DQ204="1",AW204,"0")+CI204</f>
        <v>0</v>
      </c>
      <c r="DV204" s="310">
        <f>IF($DQ204="1",AY204,"0")+CJ204</f>
        <v>0</v>
      </c>
      <c r="DW204" s="311">
        <f t="shared" ref="DW204" si="4067">SUM(DR204:DV206)</f>
        <v>0</v>
      </c>
      <c r="DX204" s="315" t="str">
        <f t="shared" ref="DX204" si="4068">IF($DQ204="1",BA204,"0")</f>
        <v>0</v>
      </c>
      <c r="DY204" s="313" t="str">
        <f t="shared" ref="DY204" si="4069">IF($DQ204="1",BC204,"0")</f>
        <v>0</v>
      </c>
      <c r="DZ204" s="313" t="str">
        <f t="shared" ref="DZ204" si="4070">IF($DQ204="1",BE204,"0")</f>
        <v>0</v>
      </c>
      <c r="EA204" s="313" t="str">
        <f>IF($DQ204="1",BG204,"0")</f>
        <v>0</v>
      </c>
      <c r="EB204" s="310" t="str">
        <f>IF($DQ204="1",BI204,"0")</f>
        <v>0</v>
      </c>
      <c r="EC204" s="311">
        <f t="shared" ref="EC204" si="4071">SUM(DX204:EB206)</f>
        <v>0</v>
      </c>
      <c r="ED204" s="312">
        <f>EC204+DW204</f>
        <v>0</v>
      </c>
    </row>
    <row r="205" spans="2:134" ht="12.6" customHeight="1" x14ac:dyDescent="0.2">
      <c r="B205" s="366"/>
      <c r="C205" s="363"/>
      <c r="D205" s="363"/>
      <c r="E205" s="363"/>
      <c r="F205" s="356"/>
      <c r="G205" s="362"/>
      <c r="H205" s="308"/>
      <c r="I205" s="308"/>
      <c r="J205" s="299"/>
      <c r="K205" s="356"/>
      <c r="L205" s="348"/>
      <c r="M205" s="354"/>
      <c r="N205" s="348"/>
      <c r="O205" s="348"/>
      <c r="P205" s="348"/>
      <c r="Q205" s="349"/>
      <c r="R205" s="350"/>
      <c r="S205" s="348"/>
      <c r="T205" s="351"/>
      <c r="U205" s="349"/>
      <c r="V205" s="350"/>
      <c r="W205" s="348"/>
      <c r="X205" s="283" t="s">
        <v>157</v>
      </c>
      <c r="Y205" s="284" t="s">
        <v>152</v>
      </c>
      <c r="Z205" s="285">
        <f>VLOOKUP($X205,vstupy!$B$18:$F$31,MATCH($Y205,vstupy!$B$17:$F$17,0),0)</f>
        <v>0</v>
      </c>
      <c r="AA205" s="286" t="s">
        <v>158</v>
      </c>
      <c r="AB205" s="285">
        <f>VLOOKUP($AA205,vstupy!$B$34:$C$36,2,FALSE)</f>
        <v>0</v>
      </c>
      <c r="AC205" s="285">
        <f t="shared" si="3921"/>
        <v>0</v>
      </c>
      <c r="AD205" s="339"/>
      <c r="AE205" s="326"/>
      <c r="AF205" s="315"/>
      <c r="AG205" s="330"/>
      <c r="AH205" s="330"/>
      <c r="AI205" s="330"/>
      <c r="AJ205" s="330"/>
      <c r="AK205" s="330"/>
      <c r="AL205" s="330"/>
      <c r="AM205" s="335"/>
      <c r="AN205" s="330"/>
      <c r="AO205" s="336"/>
      <c r="AP205" s="315"/>
      <c r="AQ205" s="313"/>
      <c r="AR205" s="313"/>
      <c r="AS205" s="313"/>
      <c r="AT205" s="313"/>
      <c r="AU205" s="313"/>
      <c r="AV205" s="313"/>
      <c r="AW205" s="313"/>
      <c r="AX205" s="313"/>
      <c r="AY205" s="313"/>
      <c r="AZ205" s="313"/>
      <c r="BA205" s="313"/>
      <c r="BB205" s="313"/>
      <c r="BC205" s="313"/>
      <c r="BD205" s="313"/>
      <c r="BE205" s="313"/>
      <c r="BF205" s="313"/>
      <c r="BG205" s="313"/>
      <c r="BH205" s="313"/>
      <c r="BI205" s="324"/>
      <c r="BJ205" s="314"/>
      <c r="BK205" s="315"/>
      <c r="BL205" s="313"/>
      <c r="BM205" s="313"/>
      <c r="BN205" s="313"/>
      <c r="BO205" s="313"/>
      <c r="BP205" s="313"/>
      <c r="BQ205" s="313"/>
      <c r="BR205" s="313"/>
      <c r="BS205" s="313"/>
      <c r="BT205" s="310"/>
      <c r="BU205" s="315"/>
      <c r="BV205" s="313"/>
      <c r="BW205" s="313"/>
      <c r="BX205" s="313"/>
      <c r="BY205" s="313"/>
      <c r="BZ205" s="313"/>
      <c r="CA205" s="313"/>
      <c r="CB205" s="313"/>
      <c r="CC205" s="313"/>
      <c r="CD205" s="310"/>
      <c r="CE205" s="316"/>
      <c r="CF205" s="315"/>
      <c r="CG205" s="313"/>
      <c r="CH205" s="313"/>
      <c r="CI205" s="313"/>
      <c r="CJ205" s="310"/>
      <c r="CK205" s="317"/>
      <c r="CL205" s="319"/>
      <c r="CM205" s="315"/>
      <c r="CN205" s="313"/>
      <c r="CO205" s="313"/>
      <c r="CP205" s="313"/>
      <c r="CQ205" s="313"/>
      <c r="CR205" s="313"/>
      <c r="CS205" s="313"/>
      <c r="CT205" s="313"/>
      <c r="CU205" s="313"/>
      <c r="CV205" s="310"/>
      <c r="CW205" s="314"/>
      <c r="CX205" s="314"/>
      <c r="CY205" s="315"/>
      <c r="CZ205" s="313"/>
      <c r="DA205" s="313"/>
      <c r="DB205" s="313"/>
      <c r="DC205" s="313"/>
      <c r="DD205" s="313"/>
      <c r="DE205" s="313"/>
      <c r="DF205" s="313"/>
      <c r="DG205" s="313"/>
      <c r="DH205" s="310"/>
      <c r="DI205" s="321"/>
      <c r="DJ205" s="321"/>
      <c r="DK205" s="322"/>
      <c r="DL205" s="322"/>
      <c r="DM205" s="322"/>
      <c r="DN205" s="322"/>
      <c r="DO205" s="322"/>
      <c r="DP205" s="322"/>
      <c r="DQ205" s="323"/>
      <c r="DR205" s="315"/>
      <c r="DS205" s="313"/>
      <c r="DT205" s="313"/>
      <c r="DU205" s="313"/>
      <c r="DV205" s="310"/>
      <c r="DW205" s="311"/>
      <c r="DX205" s="315"/>
      <c r="DY205" s="313"/>
      <c r="DZ205" s="313"/>
      <c r="EA205" s="313"/>
      <c r="EB205" s="310"/>
      <c r="EC205" s="311"/>
      <c r="ED205" s="312"/>
    </row>
    <row r="206" spans="2:134" ht="12.6" customHeight="1" x14ac:dyDescent="0.2">
      <c r="B206" s="366"/>
      <c r="C206" s="363"/>
      <c r="D206" s="363"/>
      <c r="E206" s="363"/>
      <c r="F206" s="357"/>
      <c r="G206" s="362"/>
      <c r="H206" s="309"/>
      <c r="I206" s="309"/>
      <c r="J206" s="300"/>
      <c r="K206" s="357"/>
      <c r="L206" s="348"/>
      <c r="M206" s="354"/>
      <c r="N206" s="348"/>
      <c r="O206" s="348"/>
      <c r="P206" s="348"/>
      <c r="Q206" s="349"/>
      <c r="R206" s="350"/>
      <c r="S206" s="348"/>
      <c r="T206" s="351"/>
      <c r="U206" s="349"/>
      <c r="V206" s="350"/>
      <c r="W206" s="348"/>
      <c r="X206" s="283" t="s">
        <v>157</v>
      </c>
      <c r="Y206" s="284" t="s">
        <v>152</v>
      </c>
      <c r="Z206" s="285">
        <f>VLOOKUP($X206,vstupy!$B$18:$F$31,MATCH($Y206,vstupy!$B$17:$F$17,0),0)</f>
        <v>0</v>
      </c>
      <c r="AA206" s="286" t="s">
        <v>158</v>
      </c>
      <c r="AB206" s="285">
        <f>VLOOKUP($AA206,vstupy!$B$34:$C$36,2,FALSE)</f>
        <v>0</v>
      </c>
      <c r="AC206" s="285">
        <f t="shared" si="3921"/>
        <v>0</v>
      </c>
      <c r="AD206" s="340"/>
      <c r="AE206" s="327"/>
      <c r="AF206" s="315"/>
      <c r="AG206" s="330"/>
      <c r="AH206" s="330"/>
      <c r="AI206" s="330"/>
      <c r="AJ206" s="330"/>
      <c r="AK206" s="330"/>
      <c r="AL206" s="330"/>
      <c r="AM206" s="333"/>
      <c r="AN206" s="330"/>
      <c r="AO206" s="336"/>
      <c r="AP206" s="315"/>
      <c r="AQ206" s="313"/>
      <c r="AR206" s="313"/>
      <c r="AS206" s="313"/>
      <c r="AT206" s="313"/>
      <c r="AU206" s="313"/>
      <c r="AV206" s="313"/>
      <c r="AW206" s="313"/>
      <c r="AX206" s="313"/>
      <c r="AY206" s="313"/>
      <c r="AZ206" s="313"/>
      <c r="BA206" s="313"/>
      <c r="BB206" s="313"/>
      <c r="BC206" s="313"/>
      <c r="BD206" s="313"/>
      <c r="BE206" s="313"/>
      <c r="BF206" s="313"/>
      <c r="BG206" s="313"/>
      <c r="BH206" s="313"/>
      <c r="BI206" s="324"/>
      <c r="BJ206" s="314"/>
      <c r="BK206" s="315"/>
      <c r="BL206" s="313"/>
      <c r="BM206" s="313"/>
      <c r="BN206" s="313"/>
      <c r="BO206" s="313"/>
      <c r="BP206" s="313"/>
      <c r="BQ206" s="313"/>
      <c r="BR206" s="313"/>
      <c r="BS206" s="313"/>
      <c r="BT206" s="310"/>
      <c r="BU206" s="315"/>
      <c r="BV206" s="313"/>
      <c r="BW206" s="313"/>
      <c r="BX206" s="313"/>
      <c r="BY206" s="313"/>
      <c r="BZ206" s="313"/>
      <c r="CA206" s="313"/>
      <c r="CB206" s="313"/>
      <c r="CC206" s="313"/>
      <c r="CD206" s="310"/>
      <c r="CE206" s="316"/>
      <c r="CF206" s="315"/>
      <c r="CG206" s="313"/>
      <c r="CH206" s="313"/>
      <c r="CI206" s="313"/>
      <c r="CJ206" s="310"/>
      <c r="CK206" s="317"/>
      <c r="CL206" s="320"/>
      <c r="CM206" s="315"/>
      <c r="CN206" s="313"/>
      <c r="CO206" s="313"/>
      <c r="CP206" s="313"/>
      <c r="CQ206" s="313"/>
      <c r="CR206" s="313"/>
      <c r="CS206" s="313"/>
      <c r="CT206" s="313"/>
      <c r="CU206" s="313"/>
      <c r="CV206" s="310"/>
      <c r="CW206" s="314"/>
      <c r="CX206" s="314"/>
      <c r="CY206" s="315"/>
      <c r="CZ206" s="313"/>
      <c r="DA206" s="313"/>
      <c r="DB206" s="313"/>
      <c r="DC206" s="313"/>
      <c r="DD206" s="313"/>
      <c r="DE206" s="313"/>
      <c r="DF206" s="313"/>
      <c r="DG206" s="313"/>
      <c r="DH206" s="310"/>
      <c r="DI206" s="321"/>
      <c r="DJ206" s="321"/>
      <c r="DK206" s="322"/>
      <c r="DL206" s="322"/>
      <c r="DM206" s="322"/>
      <c r="DN206" s="322"/>
      <c r="DO206" s="322"/>
      <c r="DP206" s="322"/>
      <c r="DQ206" s="323"/>
      <c r="DR206" s="315"/>
      <c r="DS206" s="313"/>
      <c r="DT206" s="313"/>
      <c r="DU206" s="313"/>
      <c r="DV206" s="310"/>
      <c r="DW206" s="311"/>
      <c r="DX206" s="315"/>
      <c r="DY206" s="313"/>
      <c r="DZ206" s="313"/>
      <c r="EA206" s="313"/>
      <c r="EB206" s="310"/>
      <c r="EC206" s="311"/>
      <c r="ED206" s="312"/>
    </row>
    <row r="207" spans="2:134" ht="12.6" customHeight="1" x14ac:dyDescent="0.2">
      <c r="B207" s="365">
        <f t="shared" ref="B207" si="4072">B204+1</f>
        <v>67</v>
      </c>
      <c r="C207" s="364" t="s">
        <v>395</v>
      </c>
      <c r="D207" s="364" t="s">
        <v>331</v>
      </c>
      <c r="E207" s="364" t="s">
        <v>396</v>
      </c>
      <c r="F207" s="358" t="s">
        <v>208</v>
      </c>
      <c r="G207" s="361">
        <v>46388</v>
      </c>
      <c r="H207" s="301" t="str">
        <f t="shared" ref="H207" si="4073">IF($F207="3e)  Skoršia transpozícia  - zavedenie transpozície pred termínom ktorý určuje smernica EÚ. "," ","")</f>
        <v/>
      </c>
      <c r="I207" s="301" t="str">
        <f t="shared" ref="I207" si="4074">IF($F207="3e)  Skoršia transpozícia  - zavedenie transpozície pred termínom ktorý určuje smernica EÚ. ",$H207,"NA")</f>
        <v>NA</v>
      </c>
      <c r="J207" s="304">
        <f>IF(I207&gt;12,1,I207/12)</f>
        <v>1</v>
      </c>
      <c r="K207" s="358" t="s">
        <v>477</v>
      </c>
      <c r="L207" s="344">
        <v>0</v>
      </c>
      <c r="M207" s="367">
        <f>IF(L207="N",0,L207)</f>
        <v>0</v>
      </c>
      <c r="N207" s="344" t="s">
        <v>211</v>
      </c>
      <c r="O207" s="344"/>
      <c r="P207" s="344">
        <v>500</v>
      </c>
      <c r="Q207" s="345" t="s">
        <v>185</v>
      </c>
      <c r="R207" s="346">
        <f>VLOOKUP(Q207,vstupy!$B$3:$C$15,2,FALSE)</f>
        <v>0.25</v>
      </c>
      <c r="S207" s="344"/>
      <c r="T207" s="347"/>
      <c r="U207" s="345" t="s">
        <v>36</v>
      </c>
      <c r="V207" s="346">
        <f>VLOOKUP(U207,vstupy!$B$3:$C$15,2,FALSE)</f>
        <v>0</v>
      </c>
      <c r="W207" s="344"/>
      <c r="X207" s="174" t="s">
        <v>157</v>
      </c>
      <c r="Y207" s="188" t="s">
        <v>152</v>
      </c>
      <c r="Z207" s="185">
        <f>VLOOKUP($X207,vstupy!$B$18:$F$31,MATCH($Y207,vstupy!$B$17:$F$17,0),0)</f>
        <v>0</v>
      </c>
      <c r="AA207" s="121" t="s">
        <v>158</v>
      </c>
      <c r="AB207" s="185">
        <f>VLOOKUP($AA207,vstupy!$B$34:$C$36,2,FALSE)</f>
        <v>0</v>
      </c>
      <c r="AC207" s="185">
        <f t="shared" si="3921"/>
        <v>0</v>
      </c>
      <c r="AD207" s="341" t="s">
        <v>36</v>
      </c>
      <c r="AE207" s="325">
        <f>VLOOKUP(AD207,vstupy!$B$3:$C$15,2,FALSE)</f>
        <v>0</v>
      </c>
      <c r="AF207" s="328" t="str">
        <f>IFERROR(IF(M207=0,"N",O207/L207*J207),0)</f>
        <v>N</v>
      </c>
      <c r="AG207" s="330">
        <f>O207*J207</f>
        <v>0</v>
      </c>
      <c r="AH207" s="332">
        <f t="shared" ref="AH207" si="4075">P207*R207*J207</f>
        <v>125</v>
      </c>
      <c r="AI207" s="333">
        <f t="shared" ref="AI207" si="4076">IFERROR(AH207*M207,0)</f>
        <v>0</v>
      </c>
      <c r="AJ207" s="332" t="str">
        <f t="shared" ref="AJ207" si="4077">IFERROR(IF(M207=0,"N",S207/L207*J207),0)</f>
        <v>N</v>
      </c>
      <c r="AK207" s="330">
        <f t="shared" ref="AK207" si="4078">S207*J207</f>
        <v>0</v>
      </c>
      <c r="AL207" s="330">
        <f>T207*V207*J207</f>
        <v>0</v>
      </c>
      <c r="AM207" s="334">
        <f t="shared" ref="AM207" si="4079">IFERROR(AL207*M207,0)</f>
        <v>0</v>
      </c>
      <c r="AN207" s="333">
        <f t="shared" ref="AN207" si="4080">IF(W207&gt;0,IF(AE207&gt;0,($G$5/160)*(W207/60)*AE207*J207,0),IF(AE207&gt;0,($G$5/160)*((AC207+AC208+AC209)/60)*AE207*J207,0))</f>
        <v>0</v>
      </c>
      <c r="AO207" s="336">
        <f>IFERROR(AN207*M207,0)</f>
        <v>0</v>
      </c>
      <c r="AP207" s="315" t="str">
        <f t="shared" ref="AP207" si="4081">IF($N207="In (zvyšuje náklady)",AF207,0)</f>
        <v>N</v>
      </c>
      <c r="AQ207" s="313">
        <f t="shared" ref="AQ207" si="4082">IF($N207="In (zvyšuje náklady)",AG207,0)</f>
        <v>0</v>
      </c>
      <c r="AR207" s="313">
        <f t="shared" ref="AR207" si="4083">IF($N207="In (zvyšuje náklady)",AH207,0)</f>
        <v>125</v>
      </c>
      <c r="AS207" s="313">
        <f t="shared" ref="AS207" si="4084">IF($N207="In (zvyšuje náklady)",AI207,0)</f>
        <v>0</v>
      </c>
      <c r="AT207" s="313" t="str">
        <f t="shared" ref="AT207" si="4085">IF($N207="In (zvyšuje náklady)",AJ207,0)</f>
        <v>N</v>
      </c>
      <c r="AU207" s="313">
        <f t="shared" ref="AU207" si="4086">IF($N207="In (zvyšuje náklady)",AK207,0)</f>
        <v>0</v>
      </c>
      <c r="AV207" s="313">
        <f t="shared" ref="AV207" si="4087">IF($N207="In (zvyšuje náklady)",AL207,0)</f>
        <v>0</v>
      </c>
      <c r="AW207" s="313">
        <f t="shared" ref="AW207" si="4088">IF($N207="In (zvyšuje náklady)",AM207,0)</f>
        <v>0</v>
      </c>
      <c r="AX207" s="313">
        <f t="shared" ref="AX207" si="4089">IF($N207="In (zvyšuje náklady)",AN207,0)</f>
        <v>0</v>
      </c>
      <c r="AY207" s="313">
        <f t="shared" ref="AY207" si="4090">IF($N207="In (zvyšuje náklady)",AO207,0)</f>
        <v>0</v>
      </c>
      <c r="AZ207" s="313" t="str">
        <f t="shared" ref="AZ207" si="4091">IF($N207="Out (znižuje náklady)",AF207,"0")</f>
        <v>0</v>
      </c>
      <c r="BA207" s="313" t="str">
        <f t="shared" ref="BA207" si="4092">IF($N207="Out (znižuje náklady)",AG207,"0")</f>
        <v>0</v>
      </c>
      <c r="BB207" s="313" t="str">
        <f t="shared" ref="BB207" si="4093">IF($N207="Out (znižuje náklady)",AH207,"0")</f>
        <v>0</v>
      </c>
      <c r="BC207" s="313" t="str">
        <f t="shared" ref="BC207" si="4094">IF($N207="Out (znižuje náklady)",AI207,"0")</f>
        <v>0</v>
      </c>
      <c r="BD207" s="313" t="str">
        <f t="shared" ref="BD207" si="4095">IF($N207="Out (znižuje náklady)",AJ207,"0")</f>
        <v>0</v>
      </c>
      <c r="BE207" s="313" t="str">
        <f t="shared" ref="BE207" si="4096">IF($N207="Out (znižuje náklady)",AK207,"0")</f>
        <v>0</v>
      </c>
      <c r="BF207" s="313" t="str">
        <f t="shared" ref="BF207" si="4097">IF($N207="Out (znižuje náklady)",AL207,"0")</f>
        <v>0</v>
      </c>
      <c r="BG207" s="313" t="str">
        <f t="shared" ref="BG207" si="4098">IF($N207="Out (znižuje náklady)",AM207,"0")</f>
        <v>0</v>
      </c>
      <c r="BH207" s="313" t="str">
        <f t="shared" ref="BH207" si="4099">IF($N207="Out (znižuje náklady)",AN207,"0")</f>
        <v>0</v>
      </c>
      <c r="BI207" s="324" t="str">
        <f t="shared" ref="BI207" si="4100">IF($N207="Out (znižuje náklady)",AO207,"0")</f>
        <v>0</v>
      </c>
      <c r="BJ207" s="314">
        <f>IF(F207=vstupy!$B$47,0,1)</f>
        <v>1</v>
      </c>
      <c r="BK207" s="315" t="e">
        <f t="shared" ref="BK207" si="4101">$BJ207*AP207</f>
        <v>#VALUE!</v>
      </c>
      <c r="BL207" s="313">
        <f t="shared" ref="BL207" si="4102">$BJ207*AQ207</f>
        <v>0</v>
      </c>
      <c r="BM207" s="313">
        <f t="shared" ref="BM207" si="4103">$BJ207*AR207</f>
        <v>125</v>
      </c>
      <c r="BN207" s="313">
        <f t="shared" ref="BN207" si="4104">$BJ207*AS207</f>
        <v>0</v>
      </c>
      <c r="BO207" s="313" t="e">
        <f t="shared" ref="BO207" si="4105">$BJ207*AT207</f>
        <v>#VALUE!</v>
      </c>
      <c r="BP207" s="313">
        <f t="shared" ref="BP207" si="4106">$BJ207*AU207</f>
        <v>0</v>
      </c>
      <c r="BQ207" s="313">
        <f t="shared" ref="BQ207" si="4107">$BJ207*AV207</f>
        <v>0</v>
      </c>
      <c r="BR207" s="313">
        <f t="shared" ref="BR207" si="4108">$BJ207*AW207</f>
        <v>0</v>
      </c>
      <c r="BS207" s="313">
        <f t="shared" ref="BS207" si="4109">$BJ207*AX207</f>
        <v>0</v>
      </c>
      <c r="BT207" s="310">
        <f t="shared" ref="BT207" si="4110">$BJ207*AY207</f>
        <v>0</v>
      </c>
      <c r="BU207" s="315">
        <f t="shared" ref="BU207" si="4111">$BJ207*AZ207</f>
        <v>0</v>
      </c>
      <c r="BV207" s="313">
        <f t="shared" ref="BV207" si="4112">$BJ207*BA207</f>
        <v>0</v>
      </c>
      <c r="BW207" s="313">
        <f t="shared" ref="BW207" si="4113">$BJ207*BB207</f>
        <v>0</v>
      </c>
      <c r="BX207" s="313">
        <f t="shared" ref="BX207" si="4114">$BJ207*BC207</f>
        <v>0</v>
      </c>
      <c r="BY207" s="313">
        <f t="shared" ref="BY207" si="4115">$BJ207*BD207</f>
        <v>0</v>
      </c>
      <c r="BZ207" s="313">
        <f t="shared" ref="BZ207" si="4116">$BJ207*BE207</f>
        <v>0</v>
      </c>
      <c r="CA207" s="313">
        <f t="shared" ref="CA207" si="4117">$BJ207*BF207</f>
        <v>0</v>
      </c>
      <c r="CB207" s="313">
        <f t="shared" ref="CB207" si="4118">$BJ207*BG207</f>
        <v>0</v>
      </c>
      <c r="CC207" s="313">
        <f t="shared" ref="CC207" si="4119">$BJ207*BH207</f>
        <v>0</v>
      </c>
      <c r="CD207" s="310">
        <f t="shared" ref="CD207" si="4120">$BJ207*BI207</f>
        <v>0</v>
      </c>
      <c r="CE207" s="316">
        <f>IF(N207="Nemení sa",1,0)</f>
        <v>0</v>
      </c>
      <c r="CF207" s="315">
        <f>AG207*$CE207</f>
        <v>0</v>
      </c>
      <c r="CG207" s="313">
        <f>AI207*$CE207</f>
        <v>0</v>
      </c>
      <c r="CH207" s="313">
        <f>AK207*$CE207</f>
        <v>0</v>
      </c>
      <c r="CI207" s="313">
        <f>AM207*$CE207</f>
        <v>0</v>
      </c>
      <c r="CJ207" s="310">
        <f>AO207*$CE207</f>
        <v>0</v>
      </c>
      <c r="CK207" s="317">
        <f t="shared" ref="CK207" si="4121">SUM(CF207:CJ209)</f>
        <v>0</v>
      </c>
      <c r="CL207" s="318">
        <f>IF(F207=vstupy!B$42,"1",0)</f>
        <v>0</v>
      </c>
      <c r="CM207" s="315">
        <f t="shared" ref="CM207" si="4122">IF($CL207="1",AP207,0)</f>
        <v>0</v>
      </c>
      <c r="CN207" s="313">
        <f t="shared" ref="CN207" si="4123">IF($CL207="1",AQ207,0)</f>
        <v>0</v>
      </c>
      <c r="CO207" s="313">
        <f t="shared" ref="CO207" si="4124">IF($CL207="1",AR207,0)</f>
        <v>0</v>
      </c>
      <c r="CP207" s="313">
        <f t="shared" ref="CP207" si="4125">IF($CL207="1",AS207,0)</f>
        <v>0</v>
      </c>
      <c r="CQ207" s="313">
        <f t="shared" ref="CQ207" si="4126">IF($CL207="1",AT207,0)</f>
        <v>0</v>
      </c>
      <c r="CR207" s="313">
        <f t="shared" ref="CR207" si="4127">IF($CL207="1",AU207,0)</f>
        <v>0</v>
      </c>
      <c r="CS207" s="313">
        <f t="shared" ref="CS207" si="4128">IF($CL207="1",AV207,0)</f>
        <v>0</v>
      </c>
      <c r="CT207" s="313">
        <f t="shared" ref="CT207" si="4129">IF($CL207="1",AW207,0)</f>
        <v>0</v>
      </c>
      <c r="CU207" s="313">
        <f t="shared" ref="CU207" si="4130">IF($CL207="1",AX207,0)</f>
        <v>0</v>
      </c>
      <c r="CV207" s="310">
        <f t="shared" ref="CV207" si="4131">IF($CL207="1",AY207,0)</f>
        <v>0</v>
      </c>
      <c r="CW207" s="314">
        <f>CP207+CT207+CV207</f>
        <v>0</v>
      </c>
      <c r="CX207" s="314">
        <f t="shared" ref="CX207" si="4132">CN207+CR207</f>
        <v>0</v>
      </c>
      <c r="CY207" s="315">
        <f t="shared" ref="CY207" si="4133">IF($CL207="1",AZ207,0)</f>
        <v>0</v>
      </c>
      <c r="CZ207" s="313">
        <f t="shared" ref="CZ207" si="4134">IF($CL207="1",BA207,0)</f>
        <v>0</v>
      </c>
      <c r="DA207" s="313">
        <f t="shared" ref="DA207" si="4135">IF($CL207="1",BB207,0)</f>
        <v>0</v>
      </c>
      <c r="DB207" s="313">
        <f t="shared" ref="DB207" si="4136">IF($CL207="1",BC207,0)</f>
        <v>0</v>
      </c>
      <c r="DC207" s="313">
        <f t="shared" ref="DC207" si="4137">IF($CL207="1",BD207,0)</f>
        <v>0</v>
      </c>
      <c r="DD207" s="313">
        <f t="shared" ref="DD207" si="4138">IF($CL207="1",BE207,0)</f>
        <v>0</v>
      </c>
      <c r="DE207" s="313">
        <f t="shared" ref="DE207" si="4139">IF($CL207="1",BF207,0)</f>
        <v>0</v>
      </c>
      <c r="DF207" s="313">
        <f t="shared" ref="DF207" si="4140">IF($CL207="1",BG207,0)</f>
        <v>0</v>
      </c>
      <c r="DG207" s="313">
        <f t="shared" ref="DG207" si="4141">IF($CL207="1",BH207,0)</f>
        <v>0</v>
      </c>
      <c r="DH207" s="310">
        <f t="shared" ref="DH207" si="4142">IF($CL207="1",BI207,0)</f>
        <v>0</v>
      </c>
      <c r="DI207" s="321">
        <f>DB207+DF207+DH207</f>
        <v>0</v>
      </c>
      <c r="DJ207" s="321">
        <f t="shared" ref="DJ207" si="4143">CZ207+DD207</f>
        <v>0</v>
      </c>
      <c r="DK207" s="322">
        <f>IF(CE207=0,1,0)</f>
        <v>1</v>
      </c>
      <c r="DL207" s="322">
        <f>IFERROR(IF($AF207="N",AH207+AJ207+AL207+AN207,AF207+AH207+AJ207+AL207+AN207),0)*$DK207</f>
        <v>0</v>
      </c>
      <c r="DM207" s="322">
        <f>(AG207+AI207+AK207+AM207+AO207)*$DK207</f>
        <v>0</v>
      </c>
      <c r="DN207" s="322">
        <f>AS207+AW207+AY207-CW207</f>
        <v>0</v>
      </c>
      <c r="DO207" s="322">
        <f>BC207+BG207+BI207-DI207</f>
        <v>0</v>
      </c>
      <c r="DP207" s="322">
        <f>DN207+DO207</f>
        <v>0</v>
      </c>
      <c r="DQ207" s="323" t="str">
        <f>IF(OR(F207=vstupy!B$40,F207=vstupy!B$41,F207=vstupy!B$42,),"0","1")</f>
        <v>0</v>
      </c>
      <c r="DR207" s="315">
        <f>IF($DQ207="1",AQ207,"0")+CF207</f>
        <v>0</v>
      </c>
      <c r="DS207" s="313">
        <f>IF($DQ207="1",AS207,"0")+CG207</f>
        <v>0</v>
      </c>
      <c r="DT207" s="313">
        <f>IF($DQ207="1",AU207,"0")+CH207</f>
        <v>0</v>
      </c>
      <c r="DU207" s="313">
        <f>IF($DQ207="1",AW207,"0")+CI207</f>
        <v>0</v>
      </c>
      <c r="DV207" s="310">
        <f>IF($DQ207="1",AY207,"0")+CJ207</f>
        <v>0</v>
      </c>
      <c r="DW207" s="311">
        <f t="shared" ref="DW207" si="4144">SUM(DR207:DV209)</f>
        <v>0</v>
      </c>
      <c r="DX207" s="315" t="str">
        <f t="shared" ref="DX207" si="4145">IF($DQ207="1",BA207,"0")</f>
        <v>0</v>
      </c>
      <c r="DY207" s="313" t="str">
        <f t="shared" ref="DY207" si="4146">IF($DQ207="1",BC207,"0")</f>
        <v>0</v>
      </c>
      <c r="DZ207" s="313" t="str">
        <f t="shared" ref="DZ207" si="4147">IF($DQ207="1",BE207,"0")</f>
        <v>0</v>
      </c>
      <c r="EA207" s="313" t="str">
        <f>IF($DQ207="1",BG207,"0")</f>
        <v>0</v>
      </c>
      <c r="EB207" s="310" t="str">
        <f>IF($DQ207="1",BI207,"0")</f>
        <v>0</v>
      </c>
      <c r="EC207" s="311">
        <f t="shared" ref="EC207" si="4148">SUM(DX207:EB209)</f>
        <v>0</v>
      </c>
      <c r="ED207" s="312">
        <f>EC207+DW207</f>
        <v>0</v>
      </c>
    </row>
    <row r="208" spans="2:134" ht="12.6" customHeight="1" x14ac:dyDescent="0.2">
      <c r="B208" s="365"/>
      <c r="C208" s="364"/>
      <c r="D208" s="364"/>
      <c r="E208" s="364"/>
      <c r="F208" s="359"/>
      <c r="G208" s="361"/>
      <c r="H208" s="302"/>
      <c r="I208" s="302"/>
      <c r="J208" s="305"/>
      <c r="K208" s="359"/>
      <c r="L208" s="344"/>
      <c r="M208" s="367"/>
      <c r="N208" s="344"/>
      <c r="O208" s="344"/>
      <c r="P208" s="344"/>
      <c r="Q208" s="345"/>
      <c r="R208" s="346"/>
      <c r="S208" s="344"/>
      <c r="T208" s="347"/>
      <c r="U208" s="345"/>
      <c r="V208" s="346"/>
      <c r="W208" s="344"/>
      <c r="X208" s="174" t="s">
        <v>157</v>
      </c>
      <c r="Y208" s="188" t="s">
        <v>152</v>
      </c>
      <c r="Z208" s="185">
        <f>VLOOKUP($X208,vstupy!$B$18:$F$31,MATCH($Y208,vstupy!$B$17:$F$17,0),0)</f>
        <v>0</v>
      </c>
      <c r="AA208" s="121" t="s">
        <v>158</v>
      </c>
      <c r="AB208" s="185">
        <f>VLOOKUP($AA208,vstupy!$B$34:$C$36,2,FALSE)</f>
        <v>0</v>
      </c>
      <c r="AC208" s="185">
        <f t="shared" si="3921"/>
        <v>0</v>
      </c>
      <c r="AD208" s="342"/>
      <c r="AE208" s="326"/>
      <c r="AF208" s="315"/>
      <c r="AG208" s="330"/>
      <c r="AH208" s="330"/>
      <c r="AI208" s="330"/>
      <c r="AJ208" s="330"/>
      <c r="AK208" s="330"/>
      <c r="AL208" s="330"/>
      <c r="AM208" s="335"/>
      <c r="AN208" s="330"/>
      <c r="AO208" s="336"/>
      <c r="AP208" s="315"/>
      <c r="AQ208" s="313"/>
      <c r="AR208" s="313"/>
      <c r="AS208" s="313"/>
      <c r="AT208" s="313"/>
      <c r="AU208" s="313"/>
      <c r="AV208" s="313"/>
      <c r="AW208" s="313"/>
      <c r="AX208" s="313"/>
      <c r="AY208" s="313"/>
      <c r="AZ208" s="313"/>
      <c r="BA208" s="313"/>
      <c r="BB208" s="313"/>
      <c r="BC208" s="313"/>
      <c r="BD208" s="313"/>
      <c r="BE208" s="313"/>
      <c r="BF208" s="313"/>
      <c r="BG208" s="313"/>
      <c r="BH208" s="313"/>
      <c r="BI208" s="324"/>
      <c r="BJ208" s="314"/>
      <c r="BK208" s="315"/>
      <c r="BL208" s="313"/>
      <c r="BM208" s="313"/>
      <c r="BN208" s="313"/>
      <c r="BO208" s="313"/>
      <c r="BP208" s="313"/>
      <c r="BQ208" s="313"/>
      <c r="BR208" s="313"/>
      <c r="BS208" s="313"/>
      <c r="BT208" s="310"/>
      <c r="BU208" s="315"/>
      <c r="BV208" s="313"/>
      <c r="BW208" s="313"/>
      <c r="BX208" s="313"/>
      <c r="BY208" s="313"/>
      <c r="BZ208" s="313"/>
      <c r="CA208" s="313"/>
      <c r="CB208" s="313"/>
      <c r="CC208" s="313"/>
      <c r="CD208" s="310"/>
      <c r="CE208" s="316"/>
      <c r="CF208" s="315"/>
      <c r="CG208" s="313"/>
      <c r="CH208" s="313"/>
      <c r="CI208" s="313"/>
      <c r="CJ208" s="310"/>
      <c r="CK208" s="317"/>
      <c r="CL208" s="319"/>
      <c r="CM208" s="315"/>
      <c r="CN208" s="313"/>
      <c r="CO208" s="313"/>
      <c r="CP208" s="313"/>
      <c r="CQ208" s="313"/>
      <c r="CR208" s="313"/>
      <c r="CS208" s="313"/>
      <c r="CT208" s="313"/>
      <c r="CU208" s="313"/>
      <c r="CV208" s="310"/>
      <c r="CW208" s="314"/>
      <c r="CX208" s="314"/>
      <c r="CY208" s="315"/>
      <c r="CZ208" s="313"/>
      <c r="DA208" s="313"/>
      <c r="DB208" s="313"/>
      <c r="DC208" s="313"/>
      <c r="DD208" s="313"/>
      <c r="DE208" s="313"/>
      <c r="DF208" s="313"/>
      <c r="DG208" s="313"/>
      <c r="DH208" s="310"/>
      <c r="DI208" s="321"/>
      <c r="DJ208" s="321"/>
      <c r="DK208" s="322"/>
      <c r="DL208" s="322"/>
      <c r="DM208" s="322"/>
      <c r="DN208" s="322"/>
      <c r="DO208" s="322"/>
      <c r="DP208" s="322"/>
      <c r="DQ208" s="323"/>
      <c r="DR208" s="315"/>
      <c r="DS208" s="313"/>
      <c r="DT208" s="313"/>
      <c r="DU208" s="313"/>
      <c r="DV208" s="310"/>
      <c r="DW208" s="311"/>
      <c r="DX208" s="315"/>
      <c r="DY208" s="313"/>
      <c r="DZ208" s="313"/>
      <c r="EA208" s="313"/>
      <c r="EB208" s="310"/>
      <c r="EC208" s="311"/>
      <c r="ED208" s="312"/>
    </row>
    <row r="209" spans="2:134" ht="12.6" customHeight="1" x14ac:dyDescent="0.2">
      <c r="B209" s="365"/>
      <c r="C209" s="364"/>
      <c r="D209" s="364"/>
      <c r="E209" s="364"/>
      <c r="F209" s="360"/>
      <c r="G209" s="361"/>
      <c r="H209" s="303"/>
      <c r="I209" s="303"/>
      <c r="J209" s="306"/>
      <c r="K209" s="360"/>
      <c r="L209" s="344"/>
      <c r="M209" s="367"/>
      <c r="N209" s="344"/>
      <c r="O209" s="344"/>
      <c r="P209" s="344"/>
      <c r="Q209" s="345"/>
      <c r="R209" s="346"/>
      <c r="S209" s="344"/>
      <c r="T209" s="347"/>
      <c r="U209" s="345"/>
      <c r="V209" s="346"/>
      <c r="W209" s="344"/>
      <c r="X209" s="174" t="s">
        <v>157</v>
      </c>
      <c r="Y209" s="188" t="s">
        <v>152</v>
      </c>
      <c r="Z209" s="185">
        <f>VLOOKUP($X209,vstupy!$B$18:$F$31,MATCH($Y209,vstupy!$B$17:$F$17,0),0)</f>
        <v>0</v>
      </c>
      <c r="AA209" s="121" t="s">
        <v>158</v>
      </c>
      <c r="AB209" s="185">
        <f>VLOOKUP($AA209,vstupy!$B$34:$C$36,2,FALSE)</f>
        <v>0</v>
      </c>
      <c r="AC209" s="185">
        <f t="shared" si="3921"/>
        <v>0</v>
      </c>
      <c r="AD209" s="343"/>
      <c r="AE209" s="327"/>
      <c r="AF209" s="315"/>
      <c r="AG209" s="330"/>
      <c r="AH209" s="330"/>
      <c r="AI209" s="330"/>
      <c r="AJ209" s="330"/>
      <c r="AK209" s="330"/>
      <c r="AL209" s="330"/>
      <c r="AM209" s="333"/>
      <c r="AN209" s="330"/>
      <c r="AO209" s="336"/>
      <c r="AP209" s="315"/>
      <c r="AQ209" s="313"/>
      <c r="AR209" s="313"/>
      <c r="AS209" s="313"/>
      <c r="AT209" s="313"/>
      <c r="AU209" s="313"/>
      <c r="AV209" s="313"/>
      <c r="AW209" s="313"/>
      <c r="AX209" s="313"/>
      <c r="AY209" s="313"/>
      <c r="AZ209" s="313"/>
      <c r="BA209" s="313"/>
      <c r="BB209" s="313"/>
      <c r="BC209" s="313"/>
      <c r="BD209" s="313"/>
      <c r="BE209" s="313"/>
      <c r="BF209" s="313"/>
      <c r="BG209" s="313"/>
      <c r="BH209" s="313"/>
      <c r="BI209" s="324"/>
      <c r="BJ209" s="314"/>
      <c r="BK209" s="315"/>
      <c r="BL209" s="313"/>
      <c r="BM209" s="313"/>
      <c r="BN209" s="313"/>
      <c r="BO209" s="313"/>
      <c r="BP209" s="313"/>
      <c r="BQ209" s="313"/>
      <c r="BR209" s="313"/>
      <c r="BS209" s="313"/>
      <c r="BT209" s="310"/>
      <c r="BU209" s="315"/>
      <c r="BV209" s="313"/>
      <c r="BW209" s="313"/>
      <c r="BX209" s="313"/>
      <c r="BY209" s="313"/>
      <c r="BZ209" s="313"/>
      <c r="CA209" s="313"/>
      <c r="CB209" s="313"/>
      <c r="CC209" s="313"/>
      <c r="CD209" s="310"/>
      <c r="CE209" s="316"/>
      <c r="CF209" s="315"/>
      <c r="CG209" s="313"/>
      <c r="CH209" s="313"/>
      <c r="CI209" s="313"/>
      <c r="CJ209" s="310"/>
      <c r="CK209" s="317"/>
      <c r="CL209" s="320"/>
      <c r="CM209" s="315"/>
      <c r="CN209" s="313"/>
      <c r="CO209" s="313"/>
      <c r="CP209" s="313"/>
      <c r="CQ209" s="313"/>
      <c r="CR209" s="313"/>
      <c r="CS209" s="313"/>
      <c r="CT209" s="313"/>
      <c r="CU209" s="313"/>
      <c r="CV209" s="310"/>
      <c r="CW209" s="314"/>
      <c r="CX209" s="314"/>
      <c r="CY209" s="315"/>
      <c r="CZ209" s="313"/>
      <c r="DA209" s="313"/>
      <c r="DB209" s="313"/>
      <c r="DC209" s="313"/>
      <c r="DD209" s="313"/>
      <c r="DE209" s="313"/>
      <c r="DF209" s="313"/>
      <c r="DG209" s="313"/>
      <c r="DH209" s="310"/>
      <c r="DI209" s="321"/>
      <c r="DJ209" s="321"/>
      <c r="DK209" s="322"/>
      <c r="DL209" s="322"/>
      <c r="DM209" s="322"/>
      <c r="DN209" s="322"/>
      <c r="DO209" s="322"/>
      <c r="DP209" s="322"/>
      <c r="DQ209" s="323"/>
      <c r="DR209" s="315"/>
      <c r="DS209" s="313"/>
      <c r="DT209" s="313"/>
      <c r="DU209" s="313"/>
      <c r="DV209" s="310"/>
      <c r="DW209" s="311"/>
      <c r="DX209" s="315"/>
      <c r="DY209" s="313"/>
      <c r="DZ209" s="313"/>
      <c r="EA209" s="313"/>
      <c r="EB209" s="310"/>
      <c r="EC209" s="311"/>
      <c r="ED209" s="312"/>
    </row>
    <row r="210" spans="2:134" ht="12.6" customHeight="1" x14ac:dyDescent="0.2">
      <c r="B210" s="366">
        <f t="shared" ref="B210" si="4149">B207+1</f>
        <v>68</v>
      </c>
      <c r="C210" s="363" t="s">
        <v>397</v>
      </c>
      <c r="D210" s="363" t="s">
        <v>331</v>
      </c>
      <c r="E210" s="363" t="s">
        <v>398</v>
      </c>
      <c r="F210" s="355" t="s">
        <v>208</v>
      </c>
      <c r="G210" s="362">
        <v>46388</v>
      </c>
      <c r="H210" s="307" t="str">
        <f t="shared" ref="H210" si="4150">IF($F210="3e)  Skoršia transpozícia  - zavedenie transpozície pred termínom ktorý určuje smernica EÚ. "," ","")</f>
        <v/>
      </c>
      <c r="I210" s="307" t="str">
        <f t="shared" ref="I210" si="4151">IF($F210="3e)  Skoršia transpozícia  - zavedenie transpozície pred termínom ktorý určuje smernica EÚ. ",$H210,"NA")</f>
        <v>NA</v>
      </c>
      <c r="J210" s="298">
        <f>IF(I210&gt;12,1,I210/12)</f>
        <v>1</v>
      </c>
      <c r="K210" s="355" t="s">
        <v>477</v>
      </c>
      <c r="L210" s="348">
        <v>0</v>
      </c>
      <c r="M210" s="354">
        <f>IF(L210="N",0,L210)</f>
        <v>0</v>
      </c>
      <c r="N210" s="348" t="s">
        <v>211</v>
      </c>
      <c r="O210" s="348"/>
      <c r="P210" s="353">
        <v>1100</v>
      </c>
      <c r="Q210" s="349" t="s">
        <v>185</v>
      </c>
      <c r="R210" s="350">
        <f>VLOOKUP(Q210,vstupy!$B$3:$C$15,2,FALSE)</f>
        <v>0.25</v>
      </c>
      <c r="S210" s="348"/>
      <c r="T210" s="351"/>
      <c r="U210" s="349" t="s">
        <v>36</v>
      </c>
      <c r="V210" s="350">
        <f>VLOOKUP(U210,vstupy!$B$3:$C$15,2,FALSE)</f>
        <v>0</v>
      </c>
      <c r="W210" s="348"/>
      <c r="X210" s="283" t="s">
        <v>157</v>
      </c>
      <c r="Y210" s="284" t="s">
        <v>152</v>
      </c>
      <c r="Z210" s="285">
        <f>VLOOKUP($X210,vstupy!$B$18:$F$31,MATCH($Y210,vstupy!$B$17:$F$17,0),0)</f>
        <v>0</v>
      </c>
      <c r="AA210" s="286" t="s">
        <v>158</v>
      </c>
      <c r="AB210" s="285">
        <f>VLOOKUP($AA210,vstupy!$B$34:$C$36,2,FALSE)</f>
        <v>0</v>
      </c>
      <c r="AC210" s="285">
        <f t="shared" si="3921"/>
        <v>0</v>
      </c>
      <c r="AD210" s="338" t="s">
        <v>36</v>
      </c>
      <c r="AE210" s="325">
        <f>VLOOKUP(AD210,vstupy!$B$3:$C$15,2,FALSE)</f>
        <v>0</v>
      </c>
      <c r="AF210" s="328" t="str">
        <f>IFERROR(IF(M210=0,"N",O210/L210*J210),0)</f>
        <v>N</v>
      </c>
      <c r="AG210" s="330">
        <f>O210*J210</f>
        <v>0</v>
      </c>
      <c r="AH210" s="332">
        <f t="shared" ref="AH210" si="4152">P210*R210*J210</f>
        <v>275</v>
      </c>
      <c r="AI210" s="333">
        <f t="shared" ref="AI210" si="4153">IFERROR(AH210*M210,0)</f>
        <v>0</v>
      </c>
      <c r="AJ210" s="332" t="str">
        <f t="shared" ref="AJ210" si="4154">IFERROR(IF(M210=0,"N",S210/L210*J210),0)</f>
        <v>N</v>
      </c>
      <c r="AK210" s="330">
        <f t="shared" ref="AK210" si="4155">S210*J210</f>
        <v>0</v>
      </c>
      <c r="AL210" s="330">
        <f>T210*V210*J210</f>
        <v>0</v>
      </c>
      <c r="AM210" s="334">
        <f t="shared" ref="AM210" si="4156">IFERROR(AL210*M210,0)</f>
        <v>0</v>
      </c>
      <c r="AN210" s="333">
        <f t="shared" ref="AN210" si="4157">IF(W210&gt;0,IF(AE210&gt;0,($G$5/160)*(W210/60)*AE210*J210,0),IF(AE210&gt;0,($G$5/160)*((AC210+AC211+AC212)/60)*AE210*J210,0))</f>
        <v>0</v>
      </c>
      <c r="AO210" s="336">
        <f>IFERROR(AN210*M210,0)</f>
        <v>0</v>
      </c>
      <c r="AP210" s="315" t="str">
        <f t="shared" ref="AP210" si="4158">IF($N210="In (zvyšuje náklady)",AF210,0)</f>
        <v>N</v>
      </c>
      <c r="AQ210" s="313">
        <f t="shared" ref="AQ210" si="4159">IF($N210="In (zvyšuje náklady)",AG210,0)</f>
        <v>0</v>
      </c>
      <c r="AR210" s="313">
        <f t="shared" ref="AR210" si="4160">IF($N210="In (zvyšuje náklady)",AH210,0)</f>
        <v>275</v>
      </c>
      <c r="AS210" s="313">
        <f t="shared" ref="AS210" si="4161">IF($N210="In (zvyšuje náklady)",AI210,0)</f>
        <v>0</v>
      </c>
      <c r="AT210" s="313" t="str">
        <f t="shared" ref="AT210" si="4162">IF($N210="In (zvyšuje náklady)",AJ210,0)</f>
        <v>N</v>
      </c>
      <c r="AU210" s="313">
        <f t="shared" ref="AU210" si="4163">IF($N210="In (zvyšuje náklady)",AK210,0)</f>
        <v>0</v>
      </c>
      <c r="AV210" s="313">
        <f t="shared" ref="AV210" si="4164">IF($N210="In (zvyšuje náklady)",AL210,0)</f>
        <v>0</v>
      </c>
      <c r="AW210" s="313">
        <f t="shared" ref="AW210" si="4165">IF($N210="In (zvyšuje náklady)",AM210,0)</f>
        <v>0</v>
      </c>
      <c r="AX210" s="313">
        <f t="shared" ref="AX210" si="4166">IF($N210="In (zvyšuje náklady)",AN210,0)</f>
        <v>0</v>
      </c>
      <c r="AY210" s="313">
        <f t="shared" ref="AY210" si="4167">IF($N210="In (zvyšuje náklady)",AO210,0)</f>
        <v>0</v>
      </c>
      <c r="AZ210" s="313" t="str">
        <f t="shared" ref="AZ210" si="4168">IF($N210="Out (znižuje náklady)",AF210,"0")</f>
        <v>0</v>
      </c>
      <c r="BA210" s="313" t="str">
        <f t="shared" ref="BA210" si="4169">IF($N210="Out (znižuje náklady)",AG210,"0")</f>
        <v>0</v>
      </c>
      <c r="BB210" s="313" t="str">
        <f t="shared" ref="BB210" si="4170">IF($N210="Out (znižuje náklady)",AH210,"0")</f>
        <v>0</v>
      </c>
      <c r="BC210" s="313" t="str">
        <f t="shared" ref="BC210" si="4171">IF($N210="Out (znižuje náklady)",AI210,"0")</f>
        <v>0</v>
      </c>
      <c r="BD210" s="313" t="str">
        <f t="shared" ref="BD210" si="4172">IF($N210="Out (znižuje náklady)",AJ210,"0")</f>
        <v>0</v>
      </c>
      <c r="BE210" s="313" t="str">
        <f t="shared" ref="BE210" si="4173">IF($N210="Out (znižuje náklady)",AK210,"0")</f>
        <v>0</v>
      </c>
      <c r="BF210" s="313" t="str">
        <f t="shared" ref="BF210" si="4174">IF($N210="Out (znižuje náklady)",AL210,"0")</f>
        <v>0</v>
      </c>
      <c r="BG210" s="313" t="str">
        <f t="shared" ref="BG210" si="4175">IF($N210="Out (znižuje náklady)",AM210,"0")</f>
        <v>0</v>
      </c>
      <c r="BH210" s="313" t="str">
        <f t="shared" ref="BH210" si="4176">IF($N210="Out (znižuje náklady)",AN210,"0")</f>
        <v>0</v>
      </c>
      <c r="BI210" s="324" t="str">
        <f t="shared" ref="BI210" si="4177">IF($N210="Out (znižuje náklady)",AO210,"0")</f>
        <v>0</v>
      </c>
      <c r="BJ210" s="314">
        <f>IF(F210=vstupy!$B$47,0,1)</f>
        <v>1</v>
      </c>
      <c r="BK210" s="315" t="e">
        <f t="shared" ref="BK210" si="4178">$BJ210*AP210</f>
        <v>#VALUE!</v>
      </c>
      <c r="BL210" s="313">
        <f t="shared" ref="BL210" si="4179">$BJ210*AQ210</f>
        <v>0</v>
      </c>
      <c r="BM210" s="313">
        <f t="shared" ref="BM210" si="4180">$BJ210*AR210</f>
        <v>275</v>
      </c>
      <c r="BN210" s="313">
        <f t="shared" ref="BN210" si="4181">$BJ210*AS210</f>
        <v>0</v>
      </c>
      <c r="BO210" s="313" t="e">
        <f t="shared" ref="BO210" si="4182">$BJ210*AT210</f>
        <v>#VALUE!</v>
      </c>
      <c r="BP210" s="313">
        <f t="shared" ref="BP210" si="4183">$BJ210*AU210</f>
        <v>0</v>
      </c>
      <c r="BQ210" s="313">
        <f t="shared" ref="BQ210" si="4184">$BJ210*AV210</f>
        <v>0</v>
      </c>
      <c r="BR210" s="313">
        <f t="shared" ref="BR210" si="4185">$BJ210*AW210</f>
        <v>0</v>
      </c>
      <c r="BS210" s="313">
        <f t="shared" ref="BS210" si="4186">$BJ210*AX210</f>
        <v>0</v>
      </c>
      <c r="BT210" s="310">
        <f t="shared" ref="BT210" si="4187">$BJ210*AY210</f>
        <v>0</v>
      </c>
      <c r="BU210" s="315">
        <f t="shared" ref="BU210" si="4188">$BJ210*AZ210</f>
        <v>0</v>
      </c>
      <c r="BV210" s="313">
        <f t="shared" ref="BV210" si="4189">$BJ210*BA210</f>
        <v>0</v>
      </c>
      <c r="BW210" s="313">
        <f t="shared" ref="BW210" si="4190">$BJ210*BB210</f>
        <v>0</v>
      </c>
      <c r="BX210" s="313">
        <f t="shared" ref="BX210" si="4191">$BJ210*BC210</f>
        <v>0</v>
      </c>
      <c r="BY210" s="313">
        <f t="shared" ref="BY210" si="4192">$BJ210*BD210</f>
        <v>0</v>
      </c>
      <c r="BZ210" s="313">
        <f t="shared" ref="BZ210" si="4193">$BJ210*BE210</f>
        <v>0</v>
      </c>
      <c r="CA210" s="313">
        <f t="shared" ref="CA210" si="4194">$BJ210*BF210</f>
        <v>0</v>
      </c>
      <c r="CB210" s="313">
        <f t="shared" ref="CB210" si="4195">$BJ210*BG210</f>
        <v>0</v>
      </c>
      <c r="CC210" s="313">
        <f t="shared" ref="CC210" si="4196">$BJ210*BH210</f>
        <v>0</v>
      </c>
      <c r="CD210" s="310">
        <f t="shared" ref="CD210" si="4197">$BJ210*BI210</f>
        <v>0</v>
      </c>
      <c r="CE210" s="316">
        <f>IF(N210="Nemení sa",1,0)</f>
        <v>0</v>
      </c>
      <c r="CF210" s="315">
        <f>AG210*$CE210</f>
        <v>0</v>
      </c>
      <c r="CG210" s="313">
        <f>AI210*$CE210</f>
        <v>0</v>
      </c>
      <c r="CH210" s="313">
        <f>AK210*$CE210</f>
        <v>0</v>
      </c>
      <c r="CI210" s="313">
        <f>AM210*$CE210</f>
        <v>0</v>
      </c>
      <c r="CJ210" s="310">
        <f>AO210*$CE210</f>
        <v>0</v>
      </c>
      <c r="CK210" s="317">
        <f t="shared" ref="CK210" si="4198">SUM(CF210:CJ212)</f>
        <v>0</v>
      </c>
      <c r="CL210" s="318">
        <f>IF(F210=vstupy!B$42,"1",0)</f>
        <v>0</v>
      </c>
      <c r="CM210" s="315">
        <f t="shared" ref="CM210" si="4199">IF($CL210="1",AP210,0)</f>
        <v>0</v>
      </c>
      <c r="CN210" s="313">
        <f t="shared" ref="CN210" si="4200">IF($CL210="1",AQ210,0)</f>
        <v>0</v>
      </c>
      <c r="CO210" s="313">
        <f t="shared" ref="CO210" si="4201">IF($CL210="1",AR210,0)</f>
        <v>0</v>
      </c>
      <c r="CP210" s="313">
        <f t="shared" ref="CP210" si="4202">IF($CL210="1",AS210,0)</f>
        <v>0</v>
      </c>
      <c r="CQ210" s="313">
        <f t="shared" ref="CQ210" si="4203">IF($CL210="1",AT210,0)</f>
        <v>0</v>
      </c>
      <c r="CR210" s="313">
        <f t="shared" ref="CR210" si="4204">IF($CL210="1",AU210,0)</f>
        <v>0</v>
      </c>
      <c r="CS210" s="313">
        <f t="shared" ref="CS210" si="4205">IF($CL210="1",AV210,0)</f>
        <v>0</v>
      </c>
      <c r="CT210" s="313">
        <f t="shared" ref="CT210" si="4206">IF($CL210="1",AW210,0)</f>
        <v>0</v>
      </c>
      <c r="CU210" s="313">
        <f t="shared" ref="CU210" si="4207">IF($CL210="1",AX210,0)</f>
        <v>0</v>
      </c>
      <c r="CV210" s="310">
        <f t="shared" ref="CV210" si="4208">IF($CL210="1",AY210,0)</f>
        <v>0</v>
      </c>
      <c r="CW210" s="314">
        <f>CP210+CT210+CV210</f>
        <v>0</v>
      </c>
      <c r="CX210" s="314">
        <f t="shared" ref="CX210" si="4209">CN210+CR210</f>
        <v>0</v>
      </c>
      <c r="CY210" s="315">
        <f t="shared" ref="CY210" si="4210">IF($CL210="1",AZ210,0)</f>
        <v>0</v>
      </c>
      <c r="CZ210" s="313">
        <f t="shared" ref="CZ210" si="4211">IF($CL210="1",BA210,0)</f>
        <v>0</v>
      </c>
      <c r="DA210" s="313">
        <f t="shared" ref="DA210" si="4212">IF($CL210="1",BB210,0)</f>
        <v>0</v>
      </c>
      <c r="DB210" s="313">
        <f t="shared" ref="DB210" si="4213">IF($CL210="1",BC210,0)</f>
        <v>0</v>
      </c>
      <c r="DC210" s="313">
        <f t="shared" ref="DC210" si="4214">IF($CL210="1",BD210,0)</f>
        <v>0</v>
      </c>
      <c r="DD210" s="313">
        <f t="shared" ref="DD210" si="4215">IF($CL210="1",BE210,0)</f>
        <v>0</v>
      </c>
      <c r="DE210" s="313">
        <f t="shared" ref="DE210" si="4216">IF($CL210="1",BF210,0)</f>
        <v>0</v>
      </c>
      <c r="DF210" s="313">
        <f t="shared" ref="DF210" si="4217">IF($CL210="1",BG210,0)</f>
        <v>0</v>
      </c>
      <c r="DG210" s="313">
        <f t="shared" ref="DG210" si="4218">IF($CL210="1",BH210,0)</f>
        <v>0</v>
      </c>
      <c r="DH210" s="310">
        <f t="shared" ref="DH210" si="4219">IF($CL210="1",BI210,0)</f>
        <v>0</v>
      </c>
      <c r="DI210" s="321">
        <f>DB210+DF210+DH210</f>
        <v>0</v>
      </c>
      <c r="DJ210" s="321">
        <f t="shared" ref="DJ210" si="4220">CZ210+DD210</f>
        <v>0</v>
      </c>
      <c r="DK210" s="322">
        <f>IF(CE210=0,1,0)</f>
        <v>1</v>
      </c>
      <c r="DL210" s="322">
        <f>IFERROR(IF($AF210="N",AH210+AJ210+AL210+AN210,AF210+AH210+AJ210+AL210+AN210),0)*$DK210</f>
        <v>0</v>
      </c>
      <c r="DM210" s="322">
        <f>(AG210+AI210+AK210+AM210+AO210)*$DK210</f>
        <v>0</v>
      </c>
      <c r="DN210" s="322">
        <f>AS210+AW210+AY210-CW210</f>
        <v>0</v>
      </c>
      <c r="DO210" s="322">
        <f>BC210+BG210+BI210-DI210</f>
        <v>0</v>
      </c>
      <c r="DP210" s="322">
        <f>DN210+DO210</f>
        <v>0</v>
      </c>
      <c r="DQ210" s="323" t="str">
        <f>IF(OR(F210=vstupy!B$40,F210=vstupy!B$41,F210=vstupy!B$42,),"0","1")</f>
        <v>0</v>
      </c>
      <c r="DR210" s="315">
        <f>IF($DQ210="1",AQ210,"0")+CF210</f>
        <v>0</v>
      </c>
      <c r="DS210" s="313">
        <f>IF($DQ210="1",AS210,"0")+CG210</f>
        <v>0</v>
      </c>
      <c r="DT210" s="313">
        <f>IF($DQ210="1",AU210,"0")+CH210</f>
        <v>0</v>
      </c>
      <c r="DU210" s="313">
        <f>IF($DQ210="1",AW210,"0")+CI210</f>
        <v>0</v>
      </c>
      <c r="DV210" s="310">
        <f>IF($DQ210="1",AY210,"0")+CJ210</f>
        <v>0</v>
      </c>
      <c r="DW210" s="311">
        <f t="shared" ref="DW210" si="4221">SUM(DR210:DV212)</f>
        <v>0</v>
      </c>
      <c r="DX210" s="315" t="str">
        <f t="shared" ref="DX210" si="4222">IF($DQ210="1",BA210,"0")</f>
        <v>0</v>
      </c>
      <c r="DY210" s="313" t="str">
        <f t="shared" ref="DY210" si="4223">IF($DQ210="1",BC210,"0")</f>
        <v>0</v>
      </c>
      <c r="DZ210" s="313" t="str">
        <f t="shared" ref="DZ210" si="4224">IF($DQ210="1",BE210,"0")</f>
        <v>0</v>
      </c>
      <c r="EA210" s="313" t="str">
        <f>IF($DQ210="1",BG210,"0")</f>
        <v>0</v>
      </c>
      <c r="EB210" s="310" t="str">
        <f>IF($DQ210="1",BI210,"0")</f>
        <v>0</v>
      </c>
      <c r="EC210" s="311">
        <f t="shared" ref="EC210" si="4225">SUM(DX210:EB212)</f>
        <v>0</v>
      </c>
      <c r="ED210" s="312">
        <f>EC210+DW210</f>
        <v>0</v>
      </c>
    </row>
    <row r="211" spans="2:134" ht="12.6" customHeight="1" x14ac:dyDescent="0.2">
      <c r="B211" s="366"/>
      <c r="C211" s="363"/>
      <c r="D211" s="363"/>
      <c r="E211" s="363"/>
      <c r="F211" s="356"/>
      <c r="G211" s="362"/>
      <c r="H211" s="308"/>
      <c r="I211" s="308"/>
      <c r="J211" s="299"/>
      <c r="K211" s="356"/>
      <c r="L211" s="348"/>
      <c r="M211" s="354"/>
      <c r="N211" s="348"/>
      <c r="O211" s="348"/>
      <c r="P211" s="348"/>
      <c r="Q211" s="349"/>
      <c r="R211" s="350"/>
      <c r="S211" s="348"/>
      <c r="T211" s="351"/>
      <c r="U211" s="349"/>
      <c r="V211" s="350"/>
      <c r="W211" s="348"/>
      <c r="X211" s="283" t="s">
        <v>157</v>
      </c>
      <c r="Y211" s="284" t="s">
        <v>152</v>
      </c>
      <c r="Z211" s="285">
        <f>VLOOKUP($X211,vstupy!$B$18:$F$31,MATCH($Y211,vstupy!$B$17:$F$17,0),0)</f>
        <v>0</v>
      </c>
      <c r="AA211" s="286" t="s">
        <v>158</v>
      </c>
      <c r="AB211" s="285">
        <f>VLOOKUP($AA211,vstupy!$B$34:$C$36,2,FALSE)</f>
        <v>0</v>
      </c>
      <c r="AC211" s="285">
        <f t="shared" si="3921"/>
        <v>0</v>
      </c>
      <c r="AD211" s="339"/>
      <c r="AE211" s="326"/>
      <c r="AF211" s="315"/>
      <c r="AG211" s="330"/>
      <c r="AH211" s="330"/>
      <c r="AI211" s="330"/>
      <c r="AJ211" s="330"/>
      <c r="AK211" s="330"/>
      <c r="AL211" s="330"/>
      <c r="AM211" s="335"/>
      <c r="AN211" s="330"/>
      <c r="AO211" s="336"/>
      <c r="AP211" s="315"/>
      <c r="AQ211" s="313"/>
      <c r="AR211" s="313"/>
      <c r="AS211" s="313"/>
      <c r="AT211" s="313"/>
      <c r="AU211" s="313"/>
      <c r="AV211" s="313"/>
      <c r="AW211" s="313"/>
      <c r="AX211" s="313"/>
      <c r="AY211" s="313"/>
      <c r="AZ211" s="313"/>
      <c r="BA211" s="313"/>
      <c r="BB211" s="313"/>
      <c r="BC211" s="313"/>
      <c r="BD211" s="313"/>
      <c r="BE211" s="313"/>
      <c r="BF211" s="313"/>
      <c r="BG211" s="313"/>
      <c r="BH211" s="313"/>
      <c r="BI211" s="324"/>
      <c r="BJ211" s="314"/>
      <c r="BK211" s="315"/>
      <c r="BL211" s="313"/>
      <c r="BM211" s="313"/>
      <c r="BN211" s="313"/>
      <c r="BO211" s="313"/>
      <c r="BP211" s="313"/>
      <c r="BQ211" s="313"/>
      <c r="BR211" s="313"/>
      <c r="BS211" s="313"/>
      <c r="BT211" s="310"/>
      <c r="BU211" s="315"/>
      <c r="BV211" s="313"/>
      <c r="BW211" s="313"/>
      <c r="BX211" s="313"/>
      <c r="BY211" s="313"/>
      <c r="BZ211" s="313"/>
      <c r="CA211" s="313"/>
      <c r="CB211" s="313"/>
      <c r="CC211" s="313"/>
      <c r="CD211" s="310"/>
      <c r="CE211" s="316"/>
      <c r="CF211" s="315"/>
      <c r="CG211" s="313"/>
      <c r="CH211" s="313"/>
      <c r="CI211" s="313"/>
      <c r="CJ211" s="310"/>
      <c r="CK211" s="317"/>
      <c r="CL211" s="319"/>
      <c r="CM211" s="315"/>
      <c r="CN211" s="313"/>
      <c r="CO211" s="313"/>
      <c r="CP211" s="313"/>
      <c r="CQ211" s="313"/>
      <c r="CR211" s="313"/>
      <c r="CS211" s="313"/>
      <c r="CT211" s="313"/>
      <c r="CU211" s="313"/>
      <c r="CV211" s="310"/>
      <c r="CW211" s="314"/>
      <c r="CX211" s="314"/>
      <c r="CY211" s="315"/>
      <c r="CZ211" s="313"/>
      <c r="DA211" s="313"/>
      <c r="DB211" s="313"/>
      <c r="DC211" s="313"/>
      <c r="DD211" s="313"/>
      <c r="DE211" s="313"/>
      <c r="DF211" s="313"/>
      <c r="DG211" s="313"/>
      <c r="DH211" s="310"/>
      <c r="DI211" s="321"/>
      <c r="DJ211" s="321"/>
      <c r="DK211" s="322"/>
      <c r="DL211" s="322"/>
      <c r="DM211" s="322"/>
      <c r="DN211" s="322"/>
      <c r="DO211" s="322"/>
      <c r="DP211" s="322"/>
      <c r="DQ211" s="323"/>
      <c r="DR211" s="315"/>
      <c r="DS211" s="313"/>
      <c r="DT211" s="313"/>
      <c r="DU211" s="313"/>
      <c r="DV211" s="310"/>
      <c r="DW211" s="311"/>
      <c r="DX211" s="315"/>
      <c r="DY211" s="313"/>
      <c r="DZ211" s="313"/>
      <c r="EA211" s="313"/>
      <c r="EB211" s="310"/>
      <c r="EC211" s="311"/>
      <c r="ED211" s="312"/>
    </row>
    <row r="212" spans="2:134" ht="12.6" customHeight="1" x14ac:dyDescent="0.2">
      <c r="B212" s="366"/>
      <c r="C212" s="363"/>
      <c r="D212" s="363"/>
      <c r="E212" s="363"/>
      <c r="F212" s="357"/>
      <c r="G212" s="362"/>
      <c r="H212" s="309"/>
      <c r="I212" s="309"/>
      <c r="J212" s="300"/>
      <c r="K212" s="357"/>
      <c r="L212" s="348"/>
      <c r="M212" s="354"/>
      <c r="N212" s="348"/>
      <c r="O212" s="348"/>
      <c r="P212" s="348"/>
      <c r="Q212" s="349"/>
      <c r="R212" s="350"/>
      <c r="S212" s="348"/>
      <c r="T212" s="351"/>
      <c r="U212" s="349"/>
      <c r="V212" s="350"/>
      <c r="W212" s="348"/>
      <c r="X212" s="283" t="s">
        <v>157</v>
      </c>
      <c r="Y212" s="284" t="s">
        <v>152</v>
      </c>
      <c r="Z212" s="285">
        <f>VLOOKUP($X212,vstupy!$B$18:$F$31,MATCH($Y212,vstupy!$B$17:$F$17,0),0)</f>
        <v>0</v>
      </c>
      <c r="AA212" s="286" t="s">
        <v>158</v>
      </c>
      <c r="AB212" s="285">
        <f>VLOOKUP($AA212,vstupy!$B$34:$C$36,2,FALSE)</f>
        <v>0</v>
      </c>
      <c r="AC212" s="285">
        <f t="shared" si="3921"/>
        <v>0</v>
      </c>
      <c r="AD212" s="340"/>
      <c r="AE212" s="327"/>
      <c r="AF212" s="315"/>
      <c r="AG212" s="330"/>
      <c r="AH212" s="330"/>
      <c r="AI212" s="330"/>
      <c r="AJ212" s="330"/>
      <c r="AK212" s="330"/>
      <c r="AL212" s="330"/>
      <c r="AM212" s="333"/>
      <c r="AN212" s="330"/>
      <c r="AO212" s="336"/>
      <c r="AP212" s="315"/>
      <c r="AQ212" s="313"/>
      <c r="AR212" s="313"/>
      <c r="AS212" s="313"/>
      <c r="AT212" s="313"/>
      <c r="AU212" s="313"/>
      <c r="AV212" s="313"/>
      <c r="AW212" s="313"/>
      <c r="AX212" s="313"/>
      <c r="AY212" s="313"/>
      <c r="AZ212" s="313"/>
      <c r="BA212" s="313"/>
      <c r="BB212" s="313"/>
      <c r="BC212" s="313"/>
      <c r="BD212" s="313"/>
      <c r="BE212" s="313"/>
      <c r="BF212" s="313"/>
      <c r="BG212" s="313"/>
      <c r="BH212" s="313"/>
      <c r="BI212" s="324"/>
      <c r="BJ212" s="314"/>
      <c r="BK212" s="315"/>
      <c r="BL212" s="313"/>
      <c r="BM212" s="313"/>
      <c r="BN212" s="313"/>
      <c r="BO212" s="313"/>
      <c r="BP212" s="313"/>
      <c r="BQ212" s="313"/>
      <c r="BR212" s="313"/>
      <c r="BS212" s="313"/>
      <c r="BT212" s="310"/>
      <c r="BU212" s="315"/>
      <c r="BV212" s="313"/>
      <c r="BW212" s="313"/>
      <c r="BX212" s="313"/>
      <c r="BY212" s="313"/>
      <c r="BZ212" s="313"/>
      <c r="CA212" s="313"/>
      <c r="CB212" s="313"/>
      <c r="CC212" s="313"/>
      <c r="CD212" s="310"/>
      <c r="CE212" s="316"/>
      <c r="CF212" s="315"/>
      <c r="CG212" s="313"/>
      <c r="CH212" s="313"/>
      <c r="CI212" s="313"/>
      <c r="CJ212" s="310"/>
      <c r="CK212" s="317"/>
      <c r="CL212" s="320"/>
      <c r="CM212" s="315"/>
      <c r="CN212" s="313"/>
      <c r="CO212" s="313"/>
      <c r="CP212" s="313"/>
      <c r="CQ212" s="313"/>
      <c r="CR212" s="313"/>
      <c r="CS212" s="313"/>
      <c r="CT212" s="313"/>
      <c r="CU212" s="313"/>
      <c r="CV212" s="310"/>
      <c r="CW212" s="314"/>
      <c r="CX212" s="314"/>
      <c r="CY212" s="315"/>
      <c r="CZ212" s="313"/>
      <c r="DA212" s="313"/>
      <c r="DB212" s="313"/>
      <c r="DC212" s="313"/>
      <c r="DD212" s="313"/>
      <c r="DE212" s="313"/>
      <c r="DF212" s="313"/>
      <c r="DG212" s="313"/>
      <c r="DH212" s="310"/>
      <c r="DI212" s="321"/>
      <c r="DJ212" s="321"/>
      <c r="DK212" s="322"/>
      <c r="DL212" s="322"/>
      <c r="DM212" s="322"/>
      <c r="DN212" s="322"/>
      <c r="DO212" s="322"/>
      <c r="DP212" s="322"/>
      <c r="DQ212" s="323"/>
      <c r="DR212" s="315"/>
      <c r="DS212" s="313"/>
      <c r="DT212" s="313"/>
      <c r="DU212" s="313"/>
      <c r="DV212" s="310"/>
      <c r="DW212" s="311"/>
      <c r="DX212" s="315"/>
      <c r="DY212" s="313"/>
      <c r="DZ212" s="313"/>
      <c r="EA212" s="313"/>
      <c r="EB212" s="310"/>
      <c r="EC212" s="311"/>
      <c r="ED212" s="312"/>
    </row>
    <row r="213" spans="2:134" ht="12.6" customHeight="1" x14ac:dyDescent="0.2">
      <c r="B213" s="365">
        <f t="shared" ref="B213" si="4226">B210+1</f>
        <v>69</v>
      </c>
      <c r="C213" s="364" t="s">
        <v>399</v>
      </c>
      <c r="D213" s="364" t="s">
        <v>331</v>
      </c>
      <c r="E213" s="364" t="s">
        <v>398</v>
      </c>
      <c r="F213" s="358" t="s">
        <v>208</v>
      </c>
      <c r="G213" s="361">
        <v>46388</v>
      </c>
      <c r="H213" s="301" t="str">
        <f t="shared" ref="H213" si="4227">IF($F213="3e)  Skoršia transpozícia  - zavedenie transpozície pred termínom ktorý určuje smernica EÚ. "," ","")</f>
        <v/>
      </c>
      <c r="I213" s="301" t="str">
        <f t="shared" ref="I213" si="4228">IF($F213="3e)  Skoršia transpozícia  - zavedenie transpozície pred termínom ktorý určuje smernica EÚ. ",$H213,"NA")</f>
        <v>NA</v>
      </c>
      <c r="J213" s="304">
        <f>IF(I213&gt;12,1,I213/12)</f>
        <v>1</v>
      </c>
      <c r="K213" s="358" t="s">
        <v>477</v>
      </c>
      <c r="L213" s="344">
        <v>1</v>
      </c>
      <c r="M213" s="367">
        <f>IF(L213="N",0,L213)</f>
        <v>1</v>
      </c>
      <c r="N213" s="344" t="s">
        <v>211</v>
      </c>
      <c r="O213" s="344"/>
      <c r="P213" s="344">
        <v>900</v>
      </c>
      <c r="Q213" s="345" t="s">
        <v>185</v>
      </c>
      <c r="R213" s="346">
        <f>VLOOKUP(Q213,vstupy!$B$3:$C$15,2,FALSE)</f>
        <v>0.25</v>
      </c>
      <c r="S213" s="344"/>
      <c r="T213" s="347"/>
      <c r="U213" s="345" t="s">
        <v>36</v>
      </c>
      <c r="V213" s="346">
        <f>VLOOKUP(U213,vstupy!$B$3:$C$15,2,FALSE)</f>
        <v>0</v>
      </c>
      <c r="W213" s="344"/>
      <c r="X213" s="174" t="s">
        <v>157</v>
      </c>
      <c r="Y213" s="188" t="s">
        <v>152</v>
      </c>
      <c r="Z213" s="185">
        <f>VLOOKUP($X213,vstupy!$B$18:$F$31,MATCH($Y213,vstupy!$B$17:$F$17,0),0)</f>
        <v>0</v>
      </c>
      <c r="AA213" s="121" t="s">
        <v>158</v>
      </c>
      <c r="AB213" s="185">
        <f>VLOOKUP($AA213,vstupy!$B$34:$C$36,2,FALSE)</f>
        <v>0</v>
      </c>
      <c r="AC213" s="185">
        <f t="shared" si="3921"/>
        <v>0</v>
      </c>
      <c r="AD213" s="341" t="s">
        <v>36</v>
      </c>
      <c r="AE213" s="325">
        <f>VLOOKUP(AD213,vstupy!$B$3:$C$15,2,FALSE)</f>
        <v>0</v>
      </c>
      <c r="AF213" s="328">
        <f>IFERROR(IF(M213=0,"N",O213/L213*J213),0)</f>
        <v>0</v>
      </c>
      <c r="AG213" s="330">
        <f>O213*J213</f>
        <v>0</v>
      </c>
      <c r="AH213" s="332">
        <f t="shared" ref="AH213" si="4229">P213*R213*J213</f>
        <v>225</v>
      </c>
      <c r="AI213" s="333">
        <f t="shared" ref="AI213" si="4230">IFERROR(AH213*M213,0)</f>
        <v>225</v>
      </c>
      <c r="AJ213" s="332">
        <f t="shared" ref="AJ213" si="4231">IFERROR(IF(M213=0,"N",S213/L213*J213),0)</f>
        <v>0</v>
      </c>
      <c r="AK213" s="330">
        <f t="shared" ref="AK213" si="4232">S213*J213</f>
        <v>0</v>
      </c>
      <c r="AL213" s="330">
        <f>T213*V213*J213</f>
        <v>0</v>
      </c>
      <c r="AM213" s="334">
        <f t="shared" ref="AM213" si="4233">IFERROR(AL213*M213,0)</f>
        <v>0</v>
      </c>
      <c r="AN213" s="333">
        <f t="shared" ref="AN213" si="4234">IF(W213&gt;0,IF(AE213&gt;0,($G$5/160)*(W213/60)*AE213*J213,0),IF(AE213&gt;0,($G$5/160)*((AC213+AC214+AC215)/60)*AE213*J213,0))</f>
        <v>0</v>
      </c>
      <c r="AO213" s="336">
        <f>IFERROR(AN213*M213,0)</f>
        <v>0</v>
      </c>
      <c r="AP213" s="315">
        <f t="shared" ref="AP213" si="4235">IF($N213="In (zvyšuje náklady)",AF213,0)</f>
        <v>0</v>
      </c>
      <c r="AQ213" s="313">
        <f t="shared" ref="AQ213" si="4236">IF($N213="In (zvyšuje náklady)",AG213,0)</f>
        <v>0</v>
      </c>
      <c r="AR213" s="313">
        <f t="shared" ref="AR213" si="4237">IF($N213="In (zvyšuje náklady)",AH213,0)</f>
        <v>225</v>
      </c>
      <c r="AS213" s="313">
        <f t="shared" ref="AS213" si="4238">IF($N213="In (zvyšuje náklady)",AI213,0)</f>
        <v>225</v>
      </c>
      <c r="AT213" s="313">
        <f t="shared" ref="AT213" si="4239">IF($N213="In (zvyšuje náklady)",AJ213,0)</f>
        <v>0</v>
      </c>
      <c r="AU213" s="313">
        <f t="shared" ref="AU213" si="4240">IF($N213="In (zvyšuje náklady)",AK213,0)</f>
        <v>0</v>
      </c>
      <c r="AV213" s="313">
        <f t="shared" ref="AV213" si="4241">IF($N213="In (zvyšuje náklady)",AL213,0)</f>
        <v>0</v>
      </c>
      <c r="AW213" s="313">
        <f t="shared" ref="AW213" si="4242">IF($N213="In (zvyšuje náklady)",AM213,0)</f>
        <v>0</v>
      </c>
      <c r="AX213" s="313">
        <f t="shared" ref="AX213" si="4243">IF($N213="In (zvyšuje náklady)",AN213,0)</f>
        <v>0</v>
      </c>
      <c r="AY213" s="313">
        <f t="shared" ref="AY213" si="4244">IF($N213="In (zvyšuje náklady)",AO213,0)</f>
        <v>0</v>
      </c>
      <c r="AZ213" s="313" t="str">
        <f t="shared" ref="AZ213" si="4245">IF($N213="Out (znižuje náklady)",AF213,"0")</f>
        <v>0</v>
      </c>
      <c r="BA213" s="313" t="str">
        <f t="shared" ref="BA213" si="4246">IF($N213="Out (znižuje náklady)",AG213,"0")</f>
        <v>0</v>
      </c>
      <c r="BB213" s="313" t="str">
        <f t="shared" ref="BB213" si="4247">IF($N213="Out (znižuje náklady)",AH213,"0")</f>
        <v>0</v>
      </c>
      <c r="BC213" s="313" t="str">
        <f t="shared" ref="BC213" si="4248">IF($N213="Out (znižuje náklady)",AI213,"0")</f>
        <v>0</v>
      </c>
      <c r="BD213" s="313" t="str">
        <f t="shared" ref="BD213" si="4249">IF($N213="Out (znižuje náklady)",AJ213,"0")</f>
        <v>0</v>
      </c>
      <c r="BE213" s="313" t="str">
        <f t="shared" ref="BE213" si="4250">IF($N213="Out (znižuje náklady)",AK213,"0")</f>
        <v>0</v>
      </c>
      <c r="BF213" s="313" t="str">
        <f t="shared" ref="BF213" si="4251">IF($N213="Out (znižuje náklady)",AL213,"0")</f>
        <v>0</v>
      </c>
      <c r="BG213" s="313" t="str">
        <f t="shared" ref="BG213" si="4252">IF($N213="Out (znižuje náklady)",AM213,"0")</f>
        <v>0</v>
      </c>
      <c r="BH213" s="313" t="str">
        <f t="shared" ref="BH213" si="4253">IF($N213="Out (znižuje náklady)",AN213,"0")</f>
        <v>0</v>
      </c>
      <c r="BI213" s="324" t="str">
        <f t="shared" ref="BI213" si="4254">IF($N213="Out (znižuje náklady)",AO213,"0")</f>
        <v>0</v>
      </c>
      <c r="BJ213" s="314">
        <f>IF(F213=vstupy!$B$47,0,1)</f>
        <v>1</v>
      </c>
      <c r="BK213" s="315">
        <f t="shared" ref="BK213" si="4255">$BJ213*AP213</f>
        <v>0</v>
      </c>
      <c r="BL213" s="313">
        <f t="shared" ref="BL213" si="4256">$BJ213*AQ213</f>
        <v>0</v>
      </c>
      <c r="BM213" s="313">
        <f t="shared" ref="BM213" si="4257">$BJ213*AR213</f>
        <v>225</v>
      </c>
      <c r="BN213" s="313">
        <f t="shared" ref="BN213" si="4258">$BJ213*AS213</f>
        <v>225</v>
      </c>
      <c r="BO213" s="313">
        <f t="shared" ref="BO213" si="4259">$BJ213*AT213</f>
        <v>0</v>
      </c>
      <c r="BP213" s="313">
        <f t="shared" ref="BP213" si="4260">$BJ213*AU213</f>
        <v>0</v>
      </c>
      <c r="BQ213" s="313">
        <f t="shared" ref="BQ213" si="4261">$BJ213*AV213</f>
        <v>0</v>
      </c>
      <c r="BR213" s="313">
        <f t="shared" ref="BR213" si="4262">$BJ213*AW213</f>
        <v>0</v>
      </c>
      <c r="BS213" s="313">
        <f t="shared" ref="BS213" si="4263">$BJ213*AX213</f>
        <v>0</v>
      </c>
      <c r="BT213" s="310">
        <f t="shared" ref="BT213" si="4264">$BJ213*AY213</f>
        <v>0</v>
      </c>
      <c r="BU213" s="315">
        <f t="shared" ref="BU213" si="4265">$BJ213*AZ213</f>
        <v>0</v>
      </c>
      <c r="BV213" s="313">
        <f t="shared" ref="BV213" si="4266">$BJ213*BA213</f>
        <v>0</v>
      </c>
      <c r="BW213" s="313">
        <f t="shared" ref="BW213" si="4267">$BJ213*BB213</f>
        <v>0</v>
      </c>
      <c r="BX213" s="313">
        <f t="shared" ref="BX213" si="4268">$BJ213*BC213</f>
        <v>0</v>
      </c>
      <c r="BY213" s="313">
        <f t="shared" ref="BY213" si="4269">$BJ213*BD213</f>
        <v>0</v>
      </c>
      <c r="BZ213" s="313">
        <f t="shared" ref="BZ213" si="4270">$BJ213*BE213</f>
        <v>0</v>
      </c>
      <c r="CA213" s="313">
        <f t="shared" ref="CA213" si="4271">$BJ213*BF213</f>
        <v>0</v>
      </c>
      <c r="CB213" s="313">
        <f t="shared" ref="CB213" si="4272">$BJ213*BG213</f>
        <v>0</v>
      </c>
      <c r="CC213" s="313">
        <f t="shared" ref="CC213" si="4273">$BJ213*BH213</f>
        <v>0</v>
      </c>
      <c r="CD213" s="310">
        <f t="shared" ref="CD213" si="4274">$BJ213*BI213</f>
        <v>0</v>
      </c>
      <c r="CE213" s="316">
        <f>IF(N213="Nemení sa",1,0)</f>
        <v>0</v>
      </c>
      <c r="CF213" s="315">
        <f>AG213*$CE213</f>
        <v>0</v>
      </c>
      <c r="CG213" s="313">
        <f>AI213*$CE213</f>
        <v>0</v>
      </c>
      <c r="CH213" s="313">
        <f>AK213*$CE213</f>
        <v>0</v>
      </c>
      <c r="CI213" s="313">
        <f>AM213*$CE213</f>
        <v>0</v>
      </c>
      <c r="CJ213" s="310">
        <f>AO213*$CE213</f>
        <v>0</v>
      </c>
      <c r="CK213" s="317">
        <f t="shared" ref="CK213" si="4275">SUM(CF213:CJ215)</f>
        <v>0</v>
      </c>
      <c r="CL213" s="318">
        <f>IF(F213=vstupy!B$42,"1",0)</f>
        <v>0</v>
      </c>
      <c r="CM213" s="315">
        <f t="shared" ref="CM213" si="4276">IF($CL213="1",AP213,0)</f>
        <v>0</v>
      </c>
      <c r="CN213" s="313">
        <f t="shared" ref="CN213" si="4277">IF($CL213="1",AQ213,0)</f>
        <v>0</v>
      </c>
      <c r="CO213" s="313">
        <f t="shared" ref="CO213" si="4278">IF($CL213="1",AR213,0)</f>
        <v>0</v>
      </c>
      <c r="CP213" s="313">
        <f t="shared" ref="CP213" si="4279">IF($CL213="1",AS213,0)</f>
        <v>0</v>
      </c>
      <c r="CQ213" s="313">
        <f t="shared" ref="CQ213" si="4280">IF($CL213="1",AT213,0)</f>
        <v>0</v>
      </c>
      <c r="CR213" s="313">
        <f t="shared" ref="CR213" si="4281">IF($CL213="1",AU213,0)</f>
        <v>0</v>
      </c>
      <c r="CS213" s="313">
        <f t="shared" ref="CS213" si="4282">IF($CL213="1",AV213,0)</f>
        <v>0</v>
      </c>
      <c r="CT213" s="313">
        <f t="shared" ref="CT213" si="4283">IF($CL213="1",AW213,0)</f>
        <v>0</v>
      </c>
      <c r="CU213" s="313">
        <f t="shared" ref="CU213" si="4284">IF($CL213="1",AX213,0)</f>
        <v>0</v>
      </c>
      <c r="CV213" s="310">
        <f t="shared" ref="CV213" si="4285">IF($CL213="1",AY213,0)</f>
        <v>0</v>
      </c>
      <c r="CW213" s="314">
        <f>CP213+CT213+CV213</f>
        <v>0</v>
      </c>
      <c r="CX213" s="314">
        <f t="shared" ref="CX213" si="4286">CN213+CR213</f>
        <v>0</v>
      </c>
      <c r="CY213" s="315">
        <f t="shared" ref="CY213" si="4287">IF($CL213="1",AZ213,0)</f>
        <v>0</v>
      </c>
      <c r="CZ213" s="313">
        <f t="shared" ref="CZ213" si="4288">IF($CL213="1",BA213,0)</f>
        <v>0</v>
      </c>
      <c r="DA213" s="313">
        <f t="shared" ref="DA213" si="4289">IF($CL213="1",BB213,0)</f>
        <v>0</v>
      </c>
      <c r="DB213" s="313">
        <f t="shared" ref="DB213" si="4290">IF($CL213="1",BC213,0)</f>
        <v>0</v>
      </c>
      <c r="DC213" s="313">
        <f t="shared" ref="DC213" si="4291">IF($CL213="1",BD213,0)</f>
        <v>0</v>
      </c>
      <c r="DD213" s="313">
        <f t="shared" ref="DD213" si="4292">IF($CL213="1",BE213,0)</f>
        <v>0</v>
      </c>
      <c r="DE213" s="313">
        <f t="shared" ref="DE213" si="4293">IF($CL213="1",BF213,0)</f>
        <v>0</v>
      </c>
      <c r="DF213" s="313">
        <f t="shared" ref="DF213" si="4294">IF($CL213="1",BG213,0)</f>
        <v>0</v>
      </c>
      <c r="DG213" s="313">
        <f t="shared" ref="DG213" si="4295">IF($CL213="1",BH213,0)</f>
        <v>0</v>
      </c>
      <c r="DH213" s="310">
        <f t="shared" ref="DH213" si="4296">IF($CL213="1",BI213,0)</f>
        <v>0</v>
      </c>
      <c r="DI213" s="321">
        <f>DB213+DF213+DH213</f>
        <v>0</v>
      </c>
      <c r="DJ213" s="321">
        <f t="shared" ref="DJ213" si="4297">CZ213+DD213</f>
        <v>0</v>
      </c>
      <c r="DK213" s="322">
        <f>IF(CE213=0,1,0)</f>
        <v>1</v>
      </c>
      <c r="DL213" s="322">
        <f>IFERROR(IF($AF213="N",AH213+AJ213+AL213+AN213,AF213+AH213+AJ213+AL213+AN213),0)*$DK213</f>
        <v>225</v>
      </c>
      <c r="DM213" s="322">
        <f>(AG213+AI213+AK213+AM213+AO213)*$DK213</f>
        <v>225</v>
      </c>
      <c r="DN213" s="322">
        <f>AS213+AW213+AY213-CW213</f>
        <v>225</v>
      </c>
      <c r="DO213" s="322">
        <f>BC213+BG213+BI213-DI213</f>
        <v>0</v>
      </c>
      <c r="DP213" s="322">
        <f>DN213+DO213</f>
        <v>225</v>
      </c>
      <c r="DQ213" s="323" t="str">
        <f>IF(OR(F213=vstupy!B$40,F213=vstupy!B$41,F213=vstupy!B$42,),"0","1")</f>
        <v>0</v>
      </c>
      <c r="DR213" s="315">
        <f>IF($DQ213="1",AQ213,"0")+CF213</f>
        <v>0</v>
      </c>
      <c r="DS213" s="313">
        <f>IF($DQ213="1",AS213,"0")+CG213</f>
        <v>0</v>
      </c>
      <c r="DT213" s="313">
        <f>IF($DQ213="1",AU213,"0")+CH213</f>
        <v>0</v>
      </c>
      <c r="DU213" s="313">
        <f>IF($DQ213="1",AW213,"0")+CI213</f>
        <v>0</v>
      </c>
      <c r="DV213" s="310">
        <f>IF($DQ213="1",AY213,"0")+CJ213</f>
        <v>0</v>
      </c>
      <c r="DW213" s="311">
        <f t="shared" ref="DW213" si="4298">SUM(DR213:DV215)</f>
        <v>0</v>
      </c>
      <c r="DX213" s="315" t="str">
        <f t="shared" ref="DX213" si="4299">IF($DQ213="1",BA213,"0")</f>
        <v>0</v>
      </c>
      <c r="DY213" s="313" t="str">
        <f t="shared" ref="DY213" si="4300">IF($DQ213="1",BC213,"0")</f>
        <v>0</v>
      </c>
      <c r="DZ213" s="313" t="str">
        <f t="shared" ref="DZ213" si="4301">IF($DQ213="1",BE213,"0")</f>
        <v>0</v>
      </c>
      <c r="EA213" s="313" t="str">
        <f>IF($DQ213="1",BG213,"0")</f>
        <v>0</v>
      </c>
      <c r="EB213" s="310" t="str">
        <f>IF($DQ213="1",BI213,"0")</f>
        <v>0</v>
      </c>
      <c r="EC213" s="311">
        <f t="shared" ref="EC213" si="4302">SUM(DX213:EB215)</f>
        <v>0</v>
      </c>
      <c r="ED213" s="312">
        <f>EC213+DW213</f>
        <v>0</v>
      </c>
    </row>
    <row r="214" spans="2:134" ht="12.6" customHeight="1" x14ac:dyDescent="0.2">
      <c r="B214" s="365"/>
      <c r="C214" s="364"/>
      <c r="D214" s="364"/>
      <c r="E214" s="364"/>
      <c r="F214" s="359"/>
      <c r="G214" s="361"/>
      <c r="H214" s="302"/>
      <c r="I214" s="302"/>
      <c r="J214" s="305"/>
      <c r="K214" s="359"/>
      <c r="L214" s="344"/>
      <c r="M214" s="367"/>
      <c r="N214" s="344"/>
      <c r="O214" s="344"/>
      <c r="P214" s="344"/>
      <c r="Q214" s="345"/>
      <c r="R214" s="346"/>
      <c r="S214" s="344"/>
      <c r="T214" s="347"/>
      <c r="U214" s="345"/>
      <c r="V214" s="346"/>
      <c r="W214" s="344"/>
      <c r="X214" s="174" t="s">
        <v>157</v>
      </c>
      <c r="Y214" s="188" t="s">
        <v>152</v>
      </c>
      <c r="Z214" s="185">
        <f>VLOOKUP($X214,vstupy!$B$18:$F$31,MATCH($Y214,vstupy!$B$17:$F$17,0),0)</f>
        <v>0</v>
      </c>
      <c r="AA214" s="121" t="s">
        <v>158</v>
      </c>
      <c r="AB214" s="185">
        <f>VLOOKUP($AA214,vstupy!$B$34:$C$36,2,FALSE)</f>
        <v>0</v>
      </c>
      <c r="AC214" s="185">
        <f t="shared" si="3921"/>
        <v>0</v>
      </c>
      <c r="AD214" s="342"/>
      <c r="AE214" s="326"/>
      <c r="AF214" s="315"/>
      <c r="AG214" s="330"/>
      <c r="AH214" s="330"/>
      <c r="AI214" s="330"/>
      <c r="AJ214" s="330"/>
      <c r="AK214" s="330"/>
      <c r="AL214" s="330"/>
      <c r="AM214" s="335"/>
      <c r="AN214" s="330"/>
      <c r="AO214" s="336"/>
      <c r="AP214" s="315"/>
      <c r="AQ214" s="313"/>
      <c r="AR214" s="313"/>
      <c r="AS214" s="313"/>
      <c r="AT214" s="313"/>
      <c r="AU214" s="313"/>
      <c r="AV214" s="313"/>
      <c r="AW214" s="313"/>
      <c r="AX214" s="313"/>
      <c r="AY214" s="313"/>
      <c r="AZ214" s="313"/>
      <c r="BA214" s="313"/>
      <c r="BB214" s="313"/>
      <c r="BC214" s="313"/>
      <c r="BD214" s="313"/>
      <c r="BE214" s="313"/>
      <c r="BF214" s="313"/>
      <c r="BG214" s="313"/>
      <c r="BH214" s="313"/>
      <c r="BI214" s="324"/>
      <c r="BJ214" s="314"/>
      <c r="BK214" s="315"/>
      <c r="BL214" s="313"/>
      <c r="BM214" s="313"/>
      <c r="BN214" s="313"/>
      <c r="BO214" s="313"/>
      <c r="BP214" s="313"/>
      <c r="BQ214" s="313"/>
      <c r="BR214" s="313"/>
      <c r="BS214" s="313"/>
      <c r="BT214" s="310"/>
      <c r="BU214" s="315"/>
      <c r="BV214" s="313"/>
      <c r="BW214" s="313"/>
      <c r="BX214" s="313"/>
      <c r="BY214" s="313"/>
      <c r="BZ214" s="313"/>
      <c r="CA214" s="313"/>
      <c r="CB214" s="313"/>
      <c r="CC214" s="313"/>
      <c r="CD214" s="310"/>
      <c r="CE214" s="316"/>
      <c r="CF214" s="315"/>
      <c r="CG214" s="313"/>
      <c r="CH214" s="313"/>
      <c r="CI214" s="313"/>
      <c r="CJ214" s="310"/>
      <c r="CK214" s="317"/>
      <c r="CL214" s="319"/>
      <c r="CM214" s="315"/>
      <c r="CN214" s="313"/>
      <c r="CO214" s="313"/>
      <c r="CP214" s="313"/>
      <c r="CQ214" s="313"/>
      <c r="CR214" s="313"/>
      <c r="CS214" s="313"/>
      <c r="CT214" s="313"/>
      <c r="CU214" s="313"/>
      <c r="CV214" s="310"/>
      <c r="CW214" s="314"/>
      <c r="CX214" s="314"/>
      <c r="CY214" s="315"/>
      <c r="CZ214" s="313"/>
      <c r="DA214" s="313"/>
      <c r="DB214" s="313"/>
      <c r="DC214" s="313"/>
      <c r="DD214" s="313"/>
      <c r="DE214" s="313"/>
      <c r="DF214" s="313"/>
      <c r="DG214" s="313"/>
      <c r="DH214" s="310"/>
      <c r="DI214" s="321"/>
      <c r="DJ214" s="321"/>
      <c r="DK214" s="322"/>
      <c r="DL214" s="322"/>
      <c r="DM214" s="322"/>
      <c r="DN214" s="322"/>
      <c r="DO214" s="322"/>
      <c r="DP214" s="322"/>
      <c r="DQ214" s="323"/>
      <c r="DR214" s="315"/>
      <c r="DS214" s="313"/>
      <c r="DT214" s="313"/>
      <c r="DU214" s="313"/>
      <c r="DV214" s="310"/>
      <c r="DW214" s="311"/>
      <c r="DX214" s="315"/>
      <c r="DY214" s="313"/>
      <c r="DZ214" s="313"/>
      <c r="EA214" s="313"/>
      <c r="EB214" s="310"/>
      <c r="EC214" s="311"/>
      <c r="ED214" s="312"/>
    </row>
    <row r="215" spans="2:134" ht="12.6" customHeight="1" x14ac:dyDescent="0.2">
      <c r="B215" s="365"/>
      <c r="C215" s="364"/>
      <c r="D215" s="364"/>
      <c r="E215" s="364"/>
      <c r="F215" s="360"/>
      <c r="G215" s="361"/>
      <c r="H215" s="303"/>
      <c r="I215" s="303"/>
      <c r="J215" s="306"/>
      <c r="K215" s="360"/>
      <c r="L215" s="344"/>
      <c r="M215" s="367"/>
      <c r="N215" s="344"/>
      <c r="O215" s="344"/>
      <c r="P215" s="344"/>
      <c r="Q215" s="345"/>
      <c r="R215" s="346"/>
      <c r="S215" s="344"/>
      <c r="T215" s="347"/>
      <c r="U215" s="345"/>
      <c r="V215" s="346"/>
      <c r="W215" s="344"/>
      <c r="X215" s="174" t="s">
        <v>157</v>
      </c>
      <c r="Y215" s="188" t="s">
        <v>152</v>
      </c>
      <c r="Z215" s="185">
        <f>VLOOKUP($X215,vstupy!$B$18:$F$31,MATCH($Y215,vstupy!$B$17:$F$17,0),0)</f>
        <v>0</v>
      </c>
      <c r="AA215" s="121" t="s">
        <v>158</v>
      </c>
      <c r="AB215" s="185">
        <f>VLOOKUP($AA215,vstupy!$B$34:$C$36,2,FALSE)</f>
        <v>0</v>
      </c>
      <c r="AC215" s="185">
        <f t="shared" si="3921"/>
        <v>0</v>
      </c>
      <c r="AD215" s="343"/>
      <c r="AE215" s="327"/>
      <c r="AF215" s="315"/>
      <c r="AG215" s="330"/>
      <c r="AH215" s="330"/>
      <c r="AI215" s="330"/>
      <c r="AJ215" s="330"/>
      <c r="AK215" s="330"/>
      <c r="AL215" s="330"/>
      <c r="AM215" s="333"/>
      <c r="AN215" s="330"/>
      <c r="AO215" s="336"/>
      <c r="AP215" s="315"/>
      <c r="AQ215" s="313"/>
      <c r="AR215" s="313"/>
      <c r="AS215" s="313"/>
      <c r="AT215" s="313"/>
      <c r="AU215" s="313"/>
      <c r="AV215" s="313"/>
      <c r="AW215" s="313"/>
      <c r="AX215" s="313"/>
      <c r="AY215" s="313"/>
      <c r="AZ215" s="313"/>
      <c r="BA215" s="313"/>
      <c r="BB215" s="313"/>
      <c r="BC215" s="313"/>
      <c r="BD215" s="313"/>
      <c r="BE215" s="313"/>
      <c r="BF215" s="313"/>
      <c r="BG215" s="313"/>
      <c r="BH215" s="313"/>
      <c r="BI215" s="324"/>
      <c r="BJ215" s="314"/>
      <c r="BK215" s="315"/>
      <c r="BL215" s="313"/>
      <c r="BM215" s="313"/>
      <c r="BN215" s="313"/>
      <c r="BO215" s="313"/>
      <c r="BP215" s="313"/>
      <c r="BQ215" s="313"/>
      <c r="BR215" s="313"/>
      <c r="BS215" s="313"/>
      <c r="BT215" s="310"/>
      <c r="BU215" s="315"/>
      <c r="BV215" s="313"/>
      <c r="BW215" s="313"/>
      <c r="BX215" s="313"/>
      <c r="BY215" s="313"/>
      <c r="BZ215" s="313"/>
      <c r="CA215" s="313"/>
      <c r="CB215" s="313"/>
      <c r="CC215" s="313"/>
      <c r="CD215" s="310"/>
      <c r="CE215" s="316"/>
      <c r="CF215" s="315"/>
      <c r="CG215" s="313"/>
      <c r="CH215" s="313"/>
      <c r="CI215" s="313"/>
      <c r="CJ215" s="310"/>
      <c r="CK215" s="317"/>
      <c r="CL215" s="320"/>
      <c r="CM215" s="315"/>
      <c r="CN215" s="313"/>
      <c r="CO215" s="313"/>
      <c r="CP215" s="313"/>
      <c r="CQ215" s="313"/>
      <c r="CR215" s="313"/>
      <c r="CS215" s="313"/>
      <c r="CT215" s="313"/>
      <c r="CU215" s="313"/>
      <c r="CV215" s="310"/>
      <c r="CW215" s="314"/>
      <c r="CX215" s="314"/>
      <c r="CY215" s="315"/>
      <c r="CZ215" s="313"/>
      <c r="DA215" s="313"/>
      <c r="DB215" s="313"/>
      <c r="DC215" s="313"/>
      <c r="DD215" s="313"/>
      <c r="DE215" s="313"/>
      <c r="DF215" s="313"/>
      <c r="DG215" s="313"/>
      <c r="DH215" s="310"/>
      <c r="DI215" s="321"/>
      <c r="DJ215" s="321"/>
      <c r="DK215" s="322"/>
      <c r="DL215" s="322"/>
      <c r="DM215" s="322"/>
      <c r="DN215" s="322"/>
      <c r="DO215" s="322"/>
      <c r="DP215" s="322"/>
      <c r="DQ215" s="323"/>
      <c r="DR215" s="315"/>
      <c r="DS215" s="313"/>
      <c r="DT215" s="313"/>
      <c r="DU215" s="313"/>
      <c r="DV215" s="310"/>
      <c r="DW215" s="311"/>
      <c r="DX215" s="315"/>
      <c r="DY215" s="313"/>
      <c r="DZ215" s="313"/>
      <c r="EA215" s="313"/>
      <c r="EB215" s="310"/>
      <c r="EC215" s="311"/>
      <c r="ED215" s="312"/>
    </row>
    <row r="216" spans="2:134" ht="12.6" customHeight="1" x14ac:dyDescent="0.2">
      <c r="B216" s="366">
        <f t="shared" ref="B216" si="4303">B213+1</f>
        <v>70</v>
      </c>
      <c r="C216" s="363" t="s">
        <v>400</v>
      </c>
      <c r="D216" s="363" t="s">
        <v>331</v>
      </c>
      <c r="E216" s="363" t="s">
        <v>401</v>
      </c>
      <c r="F216" s="355" t="s">
        <v>208</v>
      </c>
      <c r="G216" s="362">
        <v>46388</v>
      </c>
      <c r="H216" s="307" t="str">
        <f t="shared" ref="H216" si="4304">IF($F216="3e)  Skoršia transpozícia  - zavedenie transpozície pred termínom ktorý určuje smernica EÚ. "," ","")</f>
        <v/>
      </c>
      <c r="I216" s="307" t="str">
        <f t="shared" ref="I216" si="4305">IF($F216="3e)  Skoršia transpozícia  - zavedenie transpozície pred termínom ktorý určuje smernica EÚ. ",$H216,"NA")</f>
        <v>NA</v>
      </c>
      <c r="J216" s="298">
        <f>IF(I216&gt;12,1,I216/12)</f>
        <v>1</v>
      </c>
      <c r="K216" s="355" t="s">
        <v>477</v>
      </c>
      <c r="L216" s="348">
        <v>3</v>
      </c>
      <c r="M216" s="354">
        <f>IF(L216="N",0,L216)</f>
        <v>3</v>
      </c>
      <c r="N216" s="348" t="s">
        <v>211</v>
      </c>
      <c r="O216" s="348"/>
      <c r="P216" s="353">
        <v>1300</v>
      </c>
      <c r="Q216" s="349" t="s">
        <v>185</v>
      </c>
      <c r="R216" s="350">
        <f>VLOOKUP(Q216,vstupy!$B$3:$C$15,2,FALSE)</f>
        <v>0.25</v>
      </c>
      <c r="S216" s="348"/>
      <c r="T216" s="351"/>
      <c r="U216" s="349" t="s">
        <v>36</v>
      </c>
      <c r="V216" s="350">
        <f>VLOOKUP(U216,vstupy!$B$3:$C$15,2,FALSE)</f>
        <v>0</v>
      </c>
      <c r="W216" s="348"/>
      <c r="X216" s="283" t="s">
        <v>157</v>
      </c>
      <c r="Y216" s="284" t="s">
        <v>152</v>
      </c>
      <c r="Z216" s="285">
        <f>VLOOKUP($X216,vstupy!$B$18:$F$31,MATCH($Y216,vstupy!$B$17:$F$17,0),0)</f>
        <v>0</v>
      </c>
      <c r="AA216" s="286" t="s">
        <v>158</v>
      </c>
      <c r="AB216" s="285">
        <f>VLOOKUP($AA216,vstupy!$B$34:$C$36,2,FALSE)</f>
        <v>0</v>
      </c>
      <c r="AC216" s="285">
        <f t="shared" si="3921"/>
        <v>0</v>
      </c>
      <c r="AD216" s="338" t="s">
        <v>36</v>
      </c>
      <c r="AE216" s="325">
        <f>VLOOKUP(AD216,vstupy!$B$3:$C$15,2,FALSE)</f>
        <v>0</v>
      </c>
      <c r="AF216" s="328">
        <f>IFERROR(IF(M216=0,"N",O216/L216*J216),0)</f>
        <v>0</v>
      </c>
      <c r="AG216" s="330">
        <f>O216*J216</f>
        <v>0</v>
      </c>
      <c r="AH216" s="332">
        <f t="shared" ref="AH216" si="4306">P216*R216*J216</f>
        <v>325</v>
      </c>
      <c r="AI216" s="333">
        <f t="shared" ref="AI216" si="4307">IFERROR(AH216*M216,0)</f>
        <v>975</v>
      </c>
      <c r="AJ216" s="332">
        <f t="shared" ref="AJ216" si="4308">IFERROR(IF(M216=0,"N",S216/L216*J216),0)</f>
        <v>0</v>
      </c>
      <c r="AK216" s="330">
        <f t="shared" ref="AK216" si="4309">S216*J216</f>
        <v>0</v>
      </c>
      <c r="AL216" s="330">
        <f>T216*V216*J216</f>
        <v>0</v>
      </c>
      <c r="AM216" s="334">
        <f t="shared" ref="AM216" si="4310">IFERROR(AL216*M216,0)</f>
        <v>0</v>
      </c>
      <c r="AN216" s="333">
        <f t="shared" ref="AN216" si="4311">IF(W216&gt;0,IF(AE216&gt;0,($G$5/160)*(W216/60)*AE216*J216,0),IF(AE216&gt;0,($G$5/160)*((AC216+AC217+AC218)/60)*AE216*J216,0))</f>
        <v>0</v>
      </c>
      <c r="AO216" s="336">
        <f>IFERROR(AN216*M216,0)</f>
        <v>0</v>
      </c>
      <c r="AP216" s="315">
        <f t="shared" ref="AP216" si="4312">IF($N216="In (zvyšuje náklady)",AF216,0)</f>
        <v>0</v>
      </c>
      <c r="AQ216" s="313">
        <f t="shared" ref="AQ216" si="4313">IF($N216="In (zvyšuje náklady)",AG216,0)</f>
        <v>0</v>
      </c>
      <c r="AR216" s="313">
        <f t="shared" ref="AR216" si="4314">IF($N216="In (zvyšuje náklady)",AH216,0)</f>
        <v>325</v>
      </c>
      <c r="AS216" s="313">
        <f t="shared" ref="AS216" si="4315">IF($N216="In (zvyšuje náklady)",AI216,0)</f>
        <v>975</v>
      </c>
      <c r="AT216" s="313">
        <f t="shared" ref="AT216" si="4316">IF($N216="In (zvyšuje náklady)",AJ216,0)</f>
        <v>0</v>
      </c>
      <c r="AU216" s="313">
        <f t="shared" ref="AU216" si="4317">IF($N216="In (zvyšuje náklady)",AK216,0)</f>
        <v>0</v>
      </c>
      <c r="AV216" s="313">
        <f t="shared" ref="AV216" si="4318">IF($N216="In (zvyšuje náklady)",AL216,0)</f>
        <v>0</v>
      </c>
      <c r="AW216" s="313">
        <f t="shared" ref="AW216" si="4319">IF($N216="In (zvyšuje náklady)",AM216,0)</f>
        <v>0</v>
      </c>
      <c r="AX216" s="313">
        <f t="shared" ref="AX216" si="4320">IF($N216="In (zvyšuje náklady)",AN216,0)</f>
        <v>0</v>
      </c>
      <c r="AY216" s="313">
        <f t="shared" ref="AY216" si="4321">IF($N216="In (zvyšuje náklady)",AO216,0)</f>
        <v>0</v>
      </c>
      <c r="AZ216" s="313" t="str">
        <f t="shared" ref="AZ216" si="4322">IF($N216="Out (znižuje náklady)",AF216,"0")</f>
        <v>0</v>
      </c>
      <c r="BA216" s="313" t="str">
        <f t="shared" ref="BA216" si="4323">IF($N216="Out (znižuje náklady)",AG216,"0")</f>
        <v>0</v>
      </c>
      <c r="BB216" s="313" t="str">
        <f t="shared" ref="BB216" si="4324">IF($N216="Out (znižuje náklady)",AH216,"0")</f>
        <v>0</v>
      </c>
      <c r="BC216" s="313" t="str">
        <f t="shared" ref="BC216" si="4325">IF($N216="Out (znižuje náklady)",AI216,"0")</f>
        <v>0</v>
      </c>
      <c r="BD216" s="313" t="str">
        <f t="shared" ref="BD216" si="4326">IF($N216="Out (znižuje náklady)",AJ216,"0")</f>
        <v>0</v>
      </c>
      <c r="BE216" s="313" t="str">
        <f t="shared" ref="BE216" si="4327">IF($N216="Out (znižuje náklady)",AK216,"0")</f>
        <v>0</v>
      </c>
      <c r="BF216" s="313" t="str">
        <f t="shared" ref="BF216" si="4328">IF($N216="Out (znižuje náklady)",AL216,"0")</f>
        <v>0</v>
      </c>
      <c r="BG216" s="313" t="str">
        <f t="shared" ref="BG216" si="4329">IF($N216="Out (znižuje náklady)",AM216,"0")</f>
        <v>0</v>
      </c>
      <c r="BH216" s="313" t="str">
        <f t="shared" ref="BH216" si="4330">IF($N216="Out (znižuje náklady)",AN216,"0")</f>
        <v>0</v>
      </c>
      <c r="BI216" s="324" t="str">
        <f t="shared" ref="BI216" si="4331">IF($N216="Out (znižuje náklady)",AO216,"0")</f>
        <v>0</v>
      </c>
      <c r="BJ216" s="314">
        <f>IF(F216=vstupy!$B$47,0,1)</f>
        <v>1</v>
      </c>
      <c r="BK216" s="315">
        <f t="shared" ref="BK216" si="4332">$BJ216*AP216</f>
        <v>0</v>
      </c>
      <c r="BL216" s="313">
        <f t="shared" ref="BL216" si="4333">$BJ216*AQ216</f>
        <v>0</v>
      </c>
      <c r="BM216" s="313">
        <f t="shared" ref="BM216" si="4334">$BJ216*AR216</f>
        <v>325</v>
      </c>
      <c r="BN216" s="313">
        <f t="shared" ref="BN216" si="4335">$BJ216*AS216</f>
        <v>975</v>
      </c>
      <c r="BO216" s="313">
        <f t="shared" ref="BO216" si="4336">$BJ216*AT216</f>
        <v>0</v>
      </c>
      <c r="BP216" s="313">
        <f t="shared" ref="BP216" si="4337">$BJ216*AU216</f>
        <v>0</v>
      </c>
      <c r="BQ216" s="313">
        <f t="shared" ref="BQ216" si="4338">$BJ216*AV216</f>
        <v>0</v>
      </c>
      <c r="BR216" s="313">
        <f t="shared" ref="BR216" si="4339">$BJ216*AW216</f>
        <v>0</v>
      </c>
      <c r="BS216" s="313">
        <f t="shared" ref="BS216" si="4340">$BJ216*AX216</f>
        <v>0</v>
      </c>
      <c r="BT216" s="310">
        <f t="shared" ref="BT216" si="4341">$BJ216*AY216</f>
        <v>0</v>
      </c>
      <c r="BU216" s="315">
        <f t="shared" ref="BU216" si="4342">$BJ216*AZ216</f>
        <v>0</v>
      </c>
      <c r="BV216" s="313">
        <f t="shared" ref="BV216" si="4343">$BJ216*BA216</f>
        <v>0</v>
      </c>
      <c r="BW216" s="313">
        <f t="shared" ref="BW216" si="4344">$BJ216*BB216</f>
        <v>0</v>
      </c>
      <c r="BX216" s="313">
        <f t="shared" ref="BX216" si="4345">$BJ216*BC216</f>
        <v>0</v>
      </c>
      <c r="BY216" s="313">
        <f t="shared" ref="BY216" si="4346">$BJ216*BD216</f>
        <v>0</v>
      </c>
      <c r="BZ216" s="313">
        <f t="shared" ref="BZ216" si="4347">$BJ216*BE216</f>
        <v>0</v>
      </c>
      <c r="CA216" s="313">
        <f t="shared" ref="CA216" si="4348">$BJ216*BF216</f>
        <v>0</v>
      </c>
      <c r="CB216" s="313">
        <f t="shared" ref="CB216" si="4349">$BJ216*BG216</f>
        <v>0</v>
      </c>
      <c r="CC216" s="313">
        <f t="shared" ref="CC216" si="4350">$BJ216*BH216</f>
        <v>0</v>
      </c>
      <c r="CD216" s="310">
        <f t="shared" ref="CD216" si="4351">$BJ216*BI216</f>
        <v>0</v>
      </c>
      <c r="CE216" s="316">
        <f>IF(N216="Nemení sa",1,0)</f>
        <v>0</v>
      </c>
      <c r="CF216" s="315">
        <f>AG216*$CE216</f>
        <v>0</v>
      </c>
      <c r="CG216" s="313">
        <f>AI216*$CE216</f>
        <v>0</v>
      </c>
      <c r="CH216" s="313">
        <f>AK216*$CE216</f>
        <v>0</v>
      </c>
      <c r="CI216" s="313">
        <f>AM216*$CE216</f>
        <v>0</v>
      </c>
      <c r="CJ216" s="310">
        <f>AO216*$CE216</f>
        <v>0</v>
      </c>
      <c r="CK216" s="317">
        <f t="shared" ref="CK216" si="4352">SUM(CF216:CJ218)</f>
        <v>0</v>
      </c>
      <c r="CL216" s="318">
        <f>IF(F216=vstupy!B$42,"1",0)</f>
        <v>0</v>
      </c>
      <c r="CM216" s="315">
        <f t="shared" ref="CM216" si="4353">IF($CL216="1",AP216,0)</f>
        <v>0</v>
      </c>
      <c r="CN216" s="313">
        <f t="shared" ref="CN216" si="4354">IF($CL216="1",AQ216,0)</f>
        <v>0</v>
      </c>
      <c r="CO216" s="313">
        <f t="shared" ref="CO216" si="4355">IF($CL216="1",AR216,0)</f>
        <v>0</v>
      </c>
      <c r="CP216" s="313">
        <f t="shared" ref="CP216" si="4356">IF($CL216="1",AS216,0)</f>
        <v>0</v>
      </c>
      <c r="CQ216" s="313">
        <f t="shared" ref="CQ216" si="4357">IF($CL216="1",AT216,0)</f>
        <v>0</v>
      </c>
      <c r="CR216" s="313">
        <f t="shared" ref="CR216" si="4358">IF($CL216="1",AU216,0)</f>
        <v>0</v>
      </c>
      <c r="CS216" s="313">
        <f t="shared" ref="CS216" si="4359">IF($CL216="1",AV216,0)</f>
        <v>0</v>
      </c>
      <c r="CT216" s="313">
        <f t="shared" ref="CT216" si="4360">IF($CL216="1",AW216,0)</f>
        <v>0</v>
      </c>
      <c r="CU216" s="313">
        <f t="shared" ref="CU216" si="4361">IF($CL216="1",AX216,0)</f>
        <v>0</v>
      </c>
      <c r="CV216" s="310">
        <f t="shared" ref="CV216" si="4362">IF($CL216="1",AY216,0)</f>
        <v>0</v>
      </c>
      <c r="CW216" s="314">
        <f>CP216+CT216+CV216</f>
        <v>0</v>
      </c>
      <c r="CX216" s="314">
        <f t="shared" ref="CX216" si="4363">CN216+CR216</f>
        <v>0</v>
      </c>
      <c r="CY216" s="315">
        <f t="shared" ref="CY216" si="4364">IF($CL216="1",AZ216,0)</f>
        <v>0</v>
      </c>
      <c r="CZ216" s="313">
        <f t="shared" ref="CZ216" si="4365">IF($CL216="1",BA216,0)</f>
        <v>0</v>
      </c>
      <c r="DA216" s="313">
        <f t="shared" ref="DA216" si="4366">IF($CL216="1",BB216,0)</f>
        <v>0</v>
      </c>
      <c r="DB216" s="313">
        <f t="shared" ref="DB216" si="4367">IF($CL216="1",BC216,0)</f>
        <v>0</v>
      </c>
      <c r="DC216" s="313">
        <f t="shared" ref="DC216" si="4368">IF($CL216="1",BD216,0)</f>
        <v>0</v>
      </c>
      <c r="DD216" s="313">
        <f t="shared" ref="DD216" si="4369">IF($CL216="1",BE216,0)</f>
        <v>0</v>
      </c>
      <c r="DE216" s="313">
        <f t="shared" ref="DE216" si="4370">IF($CL216="1",BF216,0)</f>
        <v>0</v>
      </c>
      <c r="DF216" s="313">
        <f t="shared" ref="DF216" si="4371">IF($CL216="1",BG216,0)</f>
        <v>0</v>
      </c>
      <c r="DG216" s="313">
        <f t="shared" ref="DG216" si="4372">IF($CL216="1",BH216,0)</f>
        <v>0</v>
      </c>
      <c r="DH216" s="310">
        <f t="shared" ref="DH216" si="4373">IF($CL216="1",BI216,0)</f>
        <v>0</v>
      </c>
      <c r="DI216" s="321">
        <f>DB216+DF216+DH216</f>
        <v>0</v>
      </c>
      <c r="DJ216" s="321">
        <f t="shared" ref="DJ216" si="4374">CZ216+DD216</f>
        <v>0</v>
      </c>
      <c r="DK216" s="322">
        <f>IF(CE216=0,1,0)</f>
        <v>1</v>
      </c>
      <c r="DL216" s="322">
        <f>IFERROR(IF($AF216="N",AH216+AJ216+AL216+AN216,AF216+AH216+AJ216+AL216+AN216),0)*$DK216</f>
        <v>325</v>
      </c>
      <c r="DM216" s="322">
        <f>(AG216+AI216+AK216+AM216+AO216)*$DK216</f>
        <v>975</v>
      </c>
      <c r="DN216" s="322">
        <f>AS216+AW216+AY216-CW216</f>
        <v>975</v>
      </c>
      <c r="DO216" s="322">
        <f>BC216+BG216+BI216-DI216</f>
        <v>0</v>
      </c>
      <c r="DP216" s="322">
        <f>DN216+DO216</f>
        <v>975</v>
      </c>
      <c r="DQ216" s="323" t="str">
        <f>IF(OR(F216=vstupy!B$40,F216=vstupy!B$41,F216=vstupy!B$42,),"0","1")</f>
        <v>0</v>
      </c>
      <c r="DR216" s="315">
        <f>IF($DQ216="1",AQ216,"0")+CF216</f>
        <v>0</v>
      </c>
      <c r="DS216" s="313">
        <f>IF($DQ216="1",AS216,"0")+CG216</f>
        <v>0</v>
      </c>
      <c r="DT216" s="313">
        <f>IF($DQ216="1",AU216,"0")+CH216</f>
        <v>0</v>
      </c>
      <c r="DU216" s="313">
        <f>IF($DQ216="1",AW216,"0")+CI216</f>
        <v>0</v>
      </c>
      <c r="DV216" s="310">
        <f>IF($DQ216="1",AY216,"0")+CJ216</f>
        <v>0</v>
      </c>
      <c r="DW216" s="311">
        <f t="shared" ref="DW216" si="4375">SUM(DR216:DV218)</f>
        <v>0</v>
      </c>
      <c r="DX216" s="315" t="str">
        <f t="shared" ref="DX216" si="4376">IF($DQ216="1",BA216,"0")</f>
        <v>0</v>
      </c>
      <c r="DY216" s="313" t="str">
        <f t="shared" ref="DY216" si="4377">IF($DQ216="1",BC216,"0")</f>
        <v>0</v>
      </c>
      <c r="DZ216" s="313" t="str">
        <f t="shared" ref="DZ216" si="4378">IF($DQ216="1",BE216,"0")</f>
        <v>0</v>
      </c>
      <c r="EA216" s="313" t="str">
        <f>IF($DQ216="1",BG216,"0")</f>
        <v>0</v>
      </c>
      <c r="EB216" s="310" t="str">
        <f>IF($DQ216="1",BI216,"0")</f>
        <v>0</v>
      </c>
      <c r="EC216" s="311">
        <f>SUM(DX216:EB218)</f>
        <v>0</v>
      </c>
      <c r="ED216" s="312">
        <f>EC216+DW216</f>
        <v>0</v>
      </c>
    </row>
    <row r="217" spans="2:134" ht="12.6" customHeight="1" x14ac:dyDescent="0.2">
      <c r="B217" s="366"/>
      <c r="C217" s="363"/>
      <c r="D217" s="363"/>
      <c r="E217" s="363"/>
      <c r="F217" s="356"/>
      <c r="G217" s="362"/>
      <c r="H217" s="308"/>
      <c r="I217" s="308"/>
      <c r="J217" s="299"/>
      <c r="K217" s="356"/>
      <c r="L217" s="348"/>
      <c r="M217" s="354"/>
      <c r="N217" s="348"/>
      <c r="O217" s="348"/>
      <c r="P217" s="348"/>
      <c r="Q217" s="349"/>
      <c r="R217" s="350"/>
      <c r="S217" s="348"/>
      <c r="T217" s="351"/>
      <c r="U217" s="349"/>
      <c r="V217" s="350"/>
      <c r="W217" s="348"/>
      <c r="X217" s="283" t="s">
        <v>157</v>
      </c>
      <c r="Y217" s="284" t="s">
        <v>152</v>
      </c>
      <c r="Z217" s="285">
        <f>VLOOKUP($X217,vstupy!$B$18:$F$31,MATCH($Y217,vstupy!$B$17:$F$17,0),0)</f>
        <v>0</v>
      </c>
      <c r="AA217" s="286" t="s">
        <v>158</v>
      </c>
      <c r="AB217" s="285">
        <f>VLOOKUP($AA217,vstupy!$B$34:$C$36,2,FALSE)</f>
        <v>0</v>
      </c>
      <c r="AC217" s="285">
        <f t="shared" si="3921"/>
        <v>0</v>
      </c>
      <c r="AD217" s="339"/>
      <c r="AE217" s="326"/>
      <c r="AF217" s="315"/>
      <c r="AG217" s="330"/>
      <c r="AH217" s="330"/>
      <c r="AI217" s="330"/>
      <c r="AJ217" s="330"/>
      <c r="AK217" s="330"/>
      <c r="AL217" s="330"/>
      <c r="AM217" s="335"/>
      <c r="AN217" s="330"/>
      <c r="AO217" s="336"/>
      <c r="AP217" s="315"/>
      <c r="AQ217" s="313"/>
      <c r="AR217" s="313"/>
      <c r="AS217" s="313"/>
      <c r="AT217" s="313"/>
      <c r="AU217" s="313"/>
      <c r="AV217" s="313"/>
      <c r="AW217" s="313"/>
      <c r="AX217" s="313"/>
      <c r="AY217" s="313"/>
      <c r="AZ217" s="313"/>
      <c r="BA217" s="313"/>
      <c r="BB217" s="313"/>
      <c r="BC217" s="313"/>
      <c r="BD217" s="313"/>
      <c r="BE217" s="313"/>
      <c r="BF217" s="313"/>
      <c r="BG217" s="313"/>
      <c r="BH217" s="313"/>
      <c r="BI217" s="324"/>
      <c r="BJ217" s="314"/>
      <c r="BK217" s="315"/>
      <c r="BL217" s="313"/>
      <c r="BM217" s="313"/>
      <c r="BN217" s="313"/>
      <c r="BO217" s="313"/>
      <c r="BP217" s="313"/>
      <c r="BQ217" s="313"/>
      <c r="BR217" s="313"/>
      <c r="BS217" s="313"/>
      <c r="BT217" s="310"/>
      <c r="BU217" s="315"/>
      <c r="BV217" s="313"/>
      <c r="BW217" s="313"/>
      <c r="BX217" s="313"/>
      <c r="BY217" s="313"/>
      <c r="BZ217" s="313"/>
      <c r="CA217" s="313"/>
      <c r="CB217" s="313"/>
      <c r="CC217" s="313"/>
      <c r="CD217" s="310"/>
      <c r="CE217" s="316"/>
      <c r="CF217" s="315"/>
      <c r="CG217" s="313"/>
      <c r="CH217" s="313"/>
      <c r="CI217" s="313"/>
      <c r="CJ217" s="310"/>
      <c r="CK217" s="317"/>
      <c r="CL217" s="319"/>
      <c r="CM217" s="315"/>
      <c r="CN217" s="313"/>
      <c r="CO217" s="313"/>
      <c r="CP217" s="313"/>
      <c r="CQ217" s="313"/>
      <c r="CR217" s="313"/>
      <c r="CS217" s="313"/>
      <c r="CT217" s="313"/>
      <c r="CU217" s="313"/>
      <c r="CV217" s="310"/>
      <c r="CW217" s="314"/>
      <c r="CX217" s="314"/>
      <c r="CY217" s="315"/>
      <c r="CZ217" s="313"/>
      <c r="DA217" s="313"/>
      <c r="DB217" s="313"/>
      <c r="DC217" s="313"/>
      <c r="DD217" s="313"/>
      <c r="DE217" s="313"/>
      <c r="DF217" s="313"/>
      <c r="DG217" s="313"/>
      <c r="DH217" s="310"/>
      <c r="DI217" s="321"/>
      <c r="DJ217" s="321"/>
      <c r="DK217" s="322"/>
      <c r="DL217" s="322"/>
      <c r="DM217" s="322"/>
      <c r="DN217" s="322"/>
      <c r="DO217" s="322"/>
      <c r="DP217" s="322"/>
      <c r="DQ217" s="323"/>
      <c r="DR217" s="315"/>
      <c r="DS217" s="313"/>
      <c r="DT217" s="313"/>
      <c r="DU217" s="313"/>
      <c r="DV217" s="310"/>
      <c r="DW217" s="311"/>
      <c r="DX217" s="315"/>
      <c r="DY217" s="313"/>
      <c r="DZ217" s="313"/>
      <c r="EA217" s="313"/>
      <c r="EB217" s="310"/>
      <c r="EC217" s="311"/>
      <c r="ED217" s="312"/>
    </row>
    <row r="218" spans="2:134" ht="12.6" customHeight="1" thickBot="1" x14ac:dyDescent="0.25">
      <c r="B218" s="366"/>
      <c r="C218" s="363"/>
      <c r="D218" s="363"/>
      <c r="E218" s="363"/>
      <c r="F218" s="357"/>
      <c r="G218" s="362"/>
      <c r="H218" s="309"/>
      <c r="I218" s="309"/>
      <c r="J218" s="300"/>
      <c r="K218" s="357"/>
      <c r="L218" s="348"/>
      <c r="M218" s="354"/>
      <c r="N218" s="348"/>
      <c r="O218" s="348"/>
      <c r="P218" s="348"/>
      <c r="Q218" s="349"/>
      <c r="R218" s="350"/>
      <c r="S218" s="348"/>
      <c r="T218" s="351"/>
      <c r="U218" s="349"/>
      <c r="V218" s="350"/>
      <c r="W218" s="348"/>
      <c r="X218" s="283" t="s">
        <v>157</v>
      </c>
      <c r="Y218" s="284" t="s">
        <v>152</v>
      </c>
      <c r="Z218" s="285">
        <f>VLOOKUP($X218,vstupy!$B$18:$F$31,MATCH($Y218,vstupy!$B$17:$F$17,0),0)</f>
        <v>0</v>
      </c>
      <c r="AA218" s="286" t="s">
        <v>158</v>
      </c>
      <c r="AB218" s="285">
        <f>VLOOKUP($AA218,vstupy!$B$34:$C$36,2,FALSE)</f>
        <v>0</v>
      </c>
      <c r="AC218" s="285">
        <f t="shared" si="3921"/>
        <v>0</v>
      </c>
      <c r="AD218" s="340"/>
      <c r="AE218" s="327"/>
      <c r="AF218" s="329"/>
      <c r="AG218" s="331"/>
      <c r="AH218" s="331"/>
      <c r="AI218" s="330"/>
      <c r="AJ218" s="331"/>
      <c r="AK218" s="331"/>
      <c r="AL218" s="331"/>
      <c r="AM218" s="333"/>
      <c r="AN218" s="330"/>
      <c r="AO218" s="337"/>
      <c r="AP218" s="315"/>
      <c r="AQ218" s="313"/>
      <c r="AR218" s="313"/>
      <c r="AS218" s="313"/>
      <c r="AT218" s="313"/>
      <c r="AU218" s="313"/>
      <c r="AV218" s="313"/>
      <c r="AW218" s="313"/>
      <c r="AX218" s="313"/>
      <c r="AY218" s="313"/>
      <c r="AZ218" s="313"/>
      <c r="BA218" s="313"/>
      <c r="BB218" s="313"/>
      <c r="BC218" s="313"/>
      <c r="BD218" s="313"/>
      <c r="BE218" s="313"/>
      <c r="BF218" s="313"/>
      <c r="BG218" s="313"/>
      <c r="BH218" s="313"/>
      <c r="BI218" s="324"/>
      <c r="BJ218" s="314"/>
      <c r="BK218" s="315"/>
      <c r="BL218" s="313"/>
      <c r="BM218" s="313"/>
      <c r="BN218" s="313"/>
      <c r="BO218" s="313"/>
      <c r="BP218" s="313"/>
      <c r="BQ218" s="313"/>
      <c r="BR218" s="313"/>
      <c r="BS218" s="313"/>
      <c r="BT218" s="310"/>
      <c r="BU218" s="315"/>
      <c r="BV218" s="313"/>
      <c r="BW218" s="313"/>
      <c r="BX218" s="313"/>
      <c r="BY218" s="313"/>
      <c r="BZ218" s="313"/>
      <c r="CA218" s="313"/>
      <c r="CB218" s="313"/>
      <c r="CC218" s="313"/>
      <c r="CD218" s="310"/>
      <c r="CE218" s="316"/>
      <c r="CF218" s="315"/>
      <c r="CG218" s="313"/>
      <c r="CH218" s="313"/>
      <c r="CI218" s="313"/>
      <c r="CJ218" s="310"/>
      <c r="CK218" s="317"/>
      <c r="CL218" s="320"/>
      <c r="CM218" s="315"/>
      <c r="CN218" s="313"/>
      <c r="CO218" s="313"/>
      <c r="CP218" s="313"/>
      <c r="CQ218" s="313"/>
      <c r="CR218" s="313"/>
      <c r="CS218" s="313"/>
      <c r="CT218" s="313"/>
      <c r="CU218" s="313"/>
      <c r="CV218" s="310"/>
      <c r="CW218" s="314"/>
      <c r="CX218" s="314"/>
      <c r="CY218" s="315"/>
      <c r="CZ218" s="313"/>
      <c r="DA218" s="313"/>
      <c r="DB218" s="313"/>
      <c r="DC218" s="313"/>
      <c r="DD218" s="313"/>
      <c r="DE218" s="313"/>
      <c r="DF218" s="313"/>
      <c r="DG218" s="313"/>
      <c r="DH218" s="310"/>
      <c r="DI218" s="321"/>
      <c r="DJ218" s="321"/>
      <c r="DK218" s="322"/>
      <c r="DL218" s="322"/>
      <c r="DM218" s="322"/>
      <c r="DN218" s="322"/>
      <c r="DO218" s="322"/>
      <c r="DP218" s="322"/>
      <c r="DQ218" s="323"/>
      <c r="DR218" s="315"/>
      <c r="DS218" s="313"/>
      <c r="DT218" s="313"/>
      <c r="DU218" s="313"/>
      <c r="DV218" s="310"/>
      <c r="DW218" s="311"/>
      <c r="DX218" s="315"/>
      <c r="DY218" s="313"/>
      <c r="DZ218" s="313"/>
      <c r="EA218" s="313"/>
      <c r="EB218" s="310"/>
      <c r="EC218" s="311"/>
      <c r="ED218" s="312"/>
    </row>
    <row r="219" spans="2:134" ht="12.6" customHeight="1" x14ac:dyDescent="0.2">
      <c r="B219" s="365">
        <f t="shared" ref="B219" si="4379">B216+1</f>
        <v>71</v>
      </c>
      <c r="C219" s="364" t="s">
        <v>402</v>
      </c>
      <c r="D219" s="364" t="s">
        <v>331</v>
      </c>
      <c r="E219" s="364" t="s">
        <v>371</v>
      </c>
      <c r="F219" s="358" t="s">
        <v>208</v>
      </c>
      <c r="G219" s="361">
        <v>46388</v>
      </c>
      <c r="H219" s="301" t="str">
        <f t="shared" ref="H219" si="4380">IF($F219="3e)  Skoršia transpozícia  - zavedenie transpozície pred termínom ktorý určuje smernica EÚ. "," ","")</f>
        <v/>
      </c>
      <c r="I219" s="301" t="str">
        <f t="shared" ref="I219" si="4381">IF($F219="3e)  Skoršia transpozícia  - zavedenie transpozície pred termínom ktorý určuje smernica EÚ. ",$H219,"NA")</f>
        <v>NA</v>
      </c>
      <c r="J219" s="304">
        <f>IF(I219&gt;12,1,I219/12)</f>
        <v>1</v>
      </c>
      <c r="K219" s="358" t="s">
        <v>477</v>
      </c>
      <c r="L219" s="344">
        <v>12</v>
      </c>
      <c r="M219" s="367">
        <f>IF(L219="N",0,L219)</f>
        <v>12</v>
      </c>
      <c r="N219" s="344" t="s">
        <v>211</v>
      </c>
      <c r="O219" s="344"/>
      <c r="P219" s="344">
        <v>200</v>
      </c>
      <c r="Q219" s="345" t="s">
        <v>185</v>
      </c>
      <c r="R219" s="346">
        <f>VLOOKUP(Q219,vstupy!$B$3:$C$15,2,FALSE)</f>
        <v>0.25</v>
      </c>
      <c r="S219" s="344"/>
      <c r="T219" s="347"/>
      <c r="U219" s="345" t="s">
        <v>36</v>
      </c>
      <c r="V219" s="346">
        <f>VLOOKUP(U219,vstupy!$B$3:$C$15,2,FALSE)</f>
        <v>0</v>
      </c>
      <c r="W219" s="344"/>
      <c r="X219" s="174" t="s">
        <v>157</v>
      </c>
      <c r="Y219" s="188" t="s">
        <v>152</v>
      </c>
      <c r="Z219" s="185">
        <f>VLOOKUP($X219,vstupy!$B$18:$F$31,MATCH($Y219,vstupy!$B$17:$F$17,0),0)</f>
        <v>0</v>
      </c>
      <c r="AA219" s="121" t="s">
        <v>158</v>
      </c>
      <c r="AB219" s="185">
        <f>VLOOKUP($AA219,vstupy!$B$34:$C$36,2,FALSE)</f>
        <v>0</v>
      </c>
      <c r="AC219" s="185">
        <f t="shared" si="3921"/>
        <v>0</v>
      </c>
      <c r="AD219" s="341" t="s">
        <v>36</v>
      </c>
      <c r="AE219" s="325">
        <f>VLOOKUP(AD219,vstupy!$B$3:$C$15,2,FALSE)</f>
        <v>0</v>
      </c>
      <c r="AF219" s="328">
        <f>IFERROR(IF(M219=0,"N",O219/L219*J219),0)</f>
        <v>0</v>
      </c>
      <c r="AG219" s="330">
        <f>O219*J219</f>
        <v>0</v>
      </c>
      <c r="AH219" s="332">
        <f t="shared" ref="AH219" si="4382">P219*R219*J219</f>
        <v>50</v>
      </c>
      <c r="AI219" s="333">
        <f t="shared" ref="AI219" si="4383">IFERROR(AH219*M219,0)</f>
        <v>600</v>
      </c>
      <c r="AJ219" s="332">
        <f t="shared" ref="AJ219" si="4384">IFERROR(IF(M219=0,"N",S219/L219*J219),0)</f>
        <v>0</v>
      </c>
      <c r="AK219" s="330">
        <f t="shared" ref="AK219" si="4385">S219*J219</f>
        <v>0</v>
      </c>
      <c r="AL219" s="330">
        <f>T219*V219*J219</f>
        <v>0</v>
      </c>
      <c r="AM219" s="334">
        <f t="shared" ref="AM219" si="4386">IFERROR(AL219*M219,0)</f>
        <v>0</v>
      </c>
      <c r="AN219" s="333">
        <f t="shared" ref="AN219" si="4387">IF(W219&gt;0,IF(AE219&gt;0,($G$5/160)*(W219/60)*AE219*J219,0),IF(AE219&gt;0,($G$5/160)*((AC219+AC220+AC221)/60)*AE219*J219,0))</f>
        <v>0</v>
      </c>
      <c r="AO219" s="336">
        <f>IFERROR(AN219*M219,0)</f>
        <v>0</v>
      </c>
      <c r="AP219" s="315">
        <f t="shared" ref="AP219" si="4388">IF($N219="In (zvyšuje náklady)",AF219,0)</f>
        <v>0</v>
      </c>
      <c r="AQ219" s="313">
        <f t="shared" ref="AQ219" si="4389">IF($N219="In (zvyšuje náklady)",AG219,0)</f>
        <v>0</v>
      </c>
      <c r="AR219" s="313">
        <f t="shared" ref="AR219" si="4390">IF($N219="In (zvyšuje náklady)",AH219,0)</f>
        <v>50</v>
      </c>
      <c r="AS219" s="313">
        <f t="shared" ref="AS219" si="4391">IF($N219="In (zvyšuje náklady)",AI219,0)</f>
        <v>600</v>
      </c>
      <c r="AT219" s="313">
        <f t="shared" ref="AT219" si="4392">IF($N219="In (zvyšuje náklady)",AJ219,0)</f>
        <v>0</v>
      </c>
      <c r="AU219" s="313">
        <f t="shared" ref="AU219" si="4393">IF($N219="In (zvyšuje náklady)",AK219,0)</f>
        <v>0</v>
      </c>
      <c r="AV219" s="313">
        <f t="shared" ref="AV219" si="4394">IF($N219="In (zvyšuje náklady)",AL219,0)</f>
        <v>0</v>
      </c>
      <c r="AW219" s="313">
        <f t="shared" ref="AW219" si="4395">IF($N219="In (zvyšuje náklady)",AM219,0)</f>
        <v>0</v>
      </c>
      <c r="AX219" s="313">
        <f t="shared" ref="AX219" si="4396">IF($N219="In (zvyšuje náklady)",AN219,0)</f>
        <v>0</v>
      </c>
      <c r="AY219" s="313">
        <f t="shared" ref="AY219" si="4397">IF($N219="In (zvyšuje náklady)",AO219,0)</f>
        <v>0</v>
      </c>
      <c r="AZ219" s="313" t="str">
        <f t="shared" ref="AZ219" si="4398">IF($N219="Out (znižuje náklady)",AF219,"0")</f>
        <v>0</v>
      </c>
      <c r="BA219" s="313" t="str">
        <f t="shared" ref="BA219" si="4399">IF($N219="Out (znižuje náklady)",AG219,"0")</f>
        <v>0</v>
      </c>
      <c r="BB219" s="313" t="str">
        <f t="shared" ref="BB219" si="4400">IF($N219="Out (znižuje náklady)",AH219,"0")</f>
        <v>0</v>
      </c>
      <c r="BC219" s="313" t="str">
        <f t="shared" ref="BC219" si="4401">IF($N219="Out (znižuje náklady)",AI219,"0")</f>
        <v>0</v>
      </c>
      <c r="BD219" s="313" t="str">
        <f t="shared" ref="BD219" si="4402">IF($N219="Out (znižuje náklady)",AJ219,"0")</f>
        <v>0</v>
      </c>
      <c r="BE219" s="313" t="str">
        <f t="shared" ref="BE219" si="4403">IF($N219="Out (znižuje náklady)",AK219,"0")</f>
        <v>0</v>
      </c>
      <c r="BF219" s="313" t="str">
        <f t="shared" ref="BF219" si="4404">IF($N219="Out (znižuje náklady)",AL219,"0")</f>
        <v>0</v>
      </c>
      <c r="BG219" s="313" t="str">
        <f t="shared" ref="BG219" si="4405">IF($N219="Out (znižuje náklady)",AM219,"0")</f>
        <v>0</v>
      </c>
      <c r="BH219" s="313" t="str">
        <f t="shared" ref="BH219" si="4406">IF($N219="Out (znižuje náklady)",AN219,"0")</f>
        <v>0</v>
      </c>
      <c r="BI219" s="324" t="str">
        <f t="shared" ref="BI219" si="4407">IF($N219="Out (znižuje náklady)",AO219,"0")</f>
        <v>0</v>
      </c>
      <c r="BJ219" s="314">
        <f>IF(F219=vstupy!$B$47,0,1)</f>
        <v>1</v>
      </c>
      <c r="BK219" s="315">
        <f t="shared" ref="BK219" si="4408">$BJ219*AP219</f>
        <v>0</v>
      </c>
      <c r="BL219" s="313">
        <f t="shared" ref="BL219" si="4409">$BJ219*AQ219</f>
        <v>0</v>
      </c>
      <c r="BM219" s="313">
        <f t="shared" ref="BM219" si="4410">$BJ219*AR219</f>
        <v>50</v>
      </c>
      <c r="BN219" s="313">
        <f t="shared" ref="BN219" si="4411">$BJ219*AS219</f>
        <v>600</v>
      </c>
      <c r="BO219" s="313">
        <f t="shared" ref="BO219" si="4412">$BJ219*AT219</f>
        <v>0</v>
      </c>
      <c r="BP219" s="313">
        <f t="shared" ref="BP219" si="4413">$BJ219*AU219</f>
        <v>0</v>
      </c>
      <c r="BQ219" s="313">
        <f t="shared" ref="BQ219" si="4414">$BJ219*AV219</f>
        <v>0</v>
      </c>
      <c r="BR219" s="313">
        <f t="shared" ref="BR219" si="4415">$BJ219*AW219</f>
        <v>0</v>
      </c>
      <c r="BS219" s="313">
        <f t="shared" ref="BS219" si="4416">$BJ219*AX219</f>
        <v>0</v>
      </c>
      <c r="BT219" s="310">
        <f t="shared" ref="BT219" si="4417">$BJ219*AY219</f>
        <v>0</v>
      </c>
      <c r="BU219" s="315">
        <f t="shared" ref="BU219" si="4418">$BJ219*AZ219</f>
        <v>0</v>
      </c>
      <c r="BV219" s="313">
        <f t="shared" ref="BV219" si="4419">$BJ219*BA219</f>
        <v>0</v>
      </c>
      <c r="BW219" s="313">
        <f t="shared" ref="BW219" si="4420">$BJ219*BB219</f>
        <v>0</v>
      </c>
      <c r="BX219" s="313">
        <f t="shared" ref="BX219" si="4421">$BJ219*BC219</f>
        <v>0</v>
      </c>
      <c r="BY219" s="313">
        <f t="shared" ref="BY219" si="4422">$BJ219*BD219</f>
        <v>0</v>
      </c>
      <c r="BZ219" s="313">
        <f t="shared" ref="BZ219" si="4423">$BJ219*BE219</f>
        <v>0</v>
      </c>
      <c r="CA219" s="313">
        <f t="shared" ref="CA219" si="4424">$BJ219*BF219</f>
        <v>0</v>
      </c>
      <c r="CB219" s="313">
        <f t="shared" ref="CB219" si="4425">$BJ219*BG219</f>
        <v>0</v>
      </c>
      <c r="CC219" s="313">
        <f t="shared" ref="CC219" si="4426">$BJ219*BH219</f>
        <v>0</v>
      </c>
      <c r="CD219" s="310">
        <f t="shared" ref="CD219" si="4427">$BJ219*BI219</f>
        <v>0</v>
      </c>
      <c r="CE219" s="316">
        <f>IF(N219="Nemení sa",1,0)</f>
        <v>0</v>
      </c>
      <c r="CF219" s="315">
        <f>AG219*$CE219</f>
        <v>0</v>
      </c>
      <c r="CG219" s="313">
        <f>AI219*$CE219</f>
        <v>0</v>
      </c>
      <c r="CH219" s="313">
        <f>AK219*$CE219</f>
        <v>0</v>
      </c>
      <c r="CI219" s="313">
        <f>AM219*$CE219</f>
        <v>0</v>
      </c>
      <c r="CJ219" s="310">
        <f>AO219*$CE219</f>
        <v>0</v>
      </c>
      <c r="CK219" s="317">
        <f t="shared" ref="CK219" si="4428">SUM(CF219:CJ221)</f>
        <v>0</v>
      </c>
      <c r="CL219" s="318">
        <f>IF(F219=vstupy!B$42,"1",0)</f>
        <v>0</v>
      </c>
      <c r="CM219" s="315">
        <f t="shared" ref="CM219" si="4429">IF($CL219="1",AP219,0)</f>
        <v>0</v>
      </c>
      <c r="CN219" s="313">
        <f t="shared" ref="CN219" si="4430">IF($CL219="1",AQ219,0)</f>
        <v>0</v>
      </c>
      <c r="CO219" s="313">
        <f t="shared" ref="CO219" si="4431">IF($CL219="1",AR219,0)</f>
        <v>0</v>
      </c>
      <c r="CP219" s="313">
        <f t="shared" ref="CP219" si="4432">IF($CL219="1",AS219,0)</f>
        <v>0</v>
      </c>
      <c r="CQ219" s="313">
        <f t="shared" ref="CQ219" si="4433">IF($CL219="1",AT219,0)</f>
        <v>0</v>
      </c>
      <c r="CR219" s="313">
        <f t="shared" ref="CR219" si="4434">IF($CL219="1",AU219,0)</f>
        <v>0</v>
      </c>
      <c r="CS219" s="313">
        <f t="shared" ref="CS219" si="4435">IF($CL219="1",AV219,0)</f>
        <v>0</v>
      </c>
      <c r="CT219" s="313">
        <f t="shared" ref="CT219" si="4436">IF($CL219="1",AW219,0)</f>
        <v>0</v>
      </c>
      <c r="CU219" s="313">
        <f t="shared" ref="CU219" si="4437">IF($CL219="1",AX219,0)</f>
        <v>0</v>
      </c>
      <c r="CV219" s="310">
        <f t="shared" ref="CV219" si="4438">IF($CL219="1",AY219,0)</f>
        <v>0</v>
      </c>
      <c r="CW219" s="314">
        <f>CP219+CT219+CV219</f>
        <v>0</v>
      </c>
      <c r="CX219" s="314">
        <f t="shared" ref="CX219" si="4439">CN219+CR219</f>
        <v>0</v>
      </c>
      <c r="CY219" s="315">
        <f t="shared" ref="CY219" si="4440">IF($CL219="1",AZ219,0)</f>
        <v>0</v>
      </c>
      <c r="CZ219" s="313">
        <f t="shared" ref="CZ219" si="4441">IF($CL219="1",BA219,0)</f>
        <v>0</v>
      </c>
      <c r="DA219" s="313">
        <f t="shared" ref="DA219" si="4442">IF($CL219="1",BB219,0)</f>
        <v>0</v>
      </c>
      <c r="DB219" s="313">
        <f t="shared" ref="DB219" si="4443">IF($CL219="1",BC219,0)</f>
        <v>0</v>
      </c>
      <c r="DC219" s="313">
        <f t="shared" ref="DC219" si="4444">IF($CL219="1",BD219,0)</f>
        <v>0</v>
      </c>
      <c r="DD219" s="313">
        <f t="shared" ref="DD219" si="4445">IF($CL219="1",BE219,0)</f>
        <v>0</v>
      </c>
      <c r="DE219" s="313">
        <f t="shared" ref="DE219" si="4446">IF($CL219="1",BF219,0)</f>
        <v>0</v>
      </c>
      <c r="DF219" s="313">
        <f t="shared" ref="DF219" si="4447">IF($CL219="1",BG219,0)</f>
        <v>0</v>
      </c>
      <c r="DG219" s="313">
        <f t="shared" ref="DG219" si="4448">IF($CL219="1",BH219,0)</f>
        <v>0</v>
      </c>
      <c r="DH219" s="310">
        <f t="shared" ref="DH219" si="4449">IF($CL219="1",BI219,0)</f>
        <v>0</v>
      </c>
      <c r="DI219" s="321">
        <f>DB219+DF219+DH219</f>
        <v>0</v>
      </c>
      <c r="DJ219" s="321">
        <f t="shared" ref="DJ219" si="4450">CZ219+DD219</f>
        <v>0</v>
      </c>
      <c r="DK219" s="322">
        <f>IF(CE219=0,1,0)</f>
        <v>1</v>
      </c>
      <c r="DL219" s="322">
        <f>IFERROR(IF($AF219="N",AH219+AJ219+AL219+AN219,AF219+AH219+AJ219+AL219+AN219),0)*$DK219</f>
        <v>50</v>
      </c>
      <c r="DM219" s="322">
        <f>(AG219+AI219+AK219+AM219+AO219)*$DK219</f>
        <v>600</v>
      </c>
      <c r="DN219" s="322">
        <f>AS219+AW219+AY219-CW219</f>
        <v>600</v>
      </c>
      <c r="DO219" s="322">
        <f>BC219+BG219+BI219-DI219</f>
        <v>0</v>
      </c>
      <c r="DP219" s="322">
        <f>DN219+DO219</f>
        <v>600</v>
      </c>
      <c r="DQ219" s="323" t="str">
        <f>IF(OR(F219=vstupy!B$40,F219=vstupy!B$41,F219=vstupy!B$42,),"0","1")</f>
        <v>0</v>
      </c>
      <c r="DR219" s="315">
        <f>IF($DQ219="1",AQ219,"0")+CF219</f>
        <v>0</v>
      </c>
      <c r="DS219" s="313">
        <f>IF($DQ219="1",AS219,"0")+CG219</f>
        <v>0</v>
      </c>
      <c r="DT219" s="313">
        <f>IF($DQ219="1",AU219,"0")+CH219</f>
        <v>0</v>
      </c>
      <c r="DU219" s="313">
        <f>IF($DQ219="1",AW219,"0")+CI219</f>
        <v>0</v>
      </c>
      <c r="DV219" s="310">
        <f>IF($DQ219="1",AY219,"0")+CJ219</f>
        <v>0</v>
      </c>
      <c r="DW219" s="311">
        <f t="shared" ref="DW219" si="4451">SUM(DR219:DV221)</f>
        <v>0</v>
      </c>
      <c r="DX219" s="315" t="str">
        <f t="shared" ref="DX219" si="4452">IF($DQ219="1",BA219,"0")</f>
        <v>0</v>
      </c>
      <c r="DY219" s="313" t="str">
        <f t="shared" ref="DY219" si="4453">IF($DQ219="1",BC219,"0")</f>
        <v>0</v>
      </c>
      <c r="DZ219" s="313" t="str">
        <f t="shared" ref="DZ219" si="4454">IF($DQ219="1",BE219,"0")</f>
        <v>0</v>
      </c>
      <c r="EA219" s="313" t="str">
        <f>IF($DQ219="1",BG219,"0")</f>
        <v>0</v>
      </c>
      <c r="EB219" s="310" t="str">
        <f>IF($DQ219="1",BI219,"0")</f>
        <v>0</v>
      </c>
      <c r="EC219" s="311">
        <f t="shared" ref="EC219" si="4455">SUM(DX219:EB221)</f>
        <v>0</v>
      </c>
      <c r="ED219" s="312">
        <f>EC219+DW219</f>
        <v>0</v>
      </c>
    </row>
    <row r="220" spans="2:134" ht="12.6" customHeight="1" x14ac:dyDescent="0.2">
      <c r="B220" s="365"/>
      <c r="C220" s="364"/>
      <c r="D220" s="364"/>
      <c r="E220" s="364"/>
      <c r="F220" s="359"/>
      <c r="G220" s="361"/>
      <c r="H220" s="302"/>
      <c r="I220" s="302"/>
      <c r="J220" s="305"/>
      <c r="K220" s="359"/>
      <c r="L220" s="344"/>
      <c r="M220" s="367"/>
      <c r="N220" s="344"/>
      <c r="O220" s="344"/>
      <c r="P220" s="344"/>
      <c r="Q220" s="345"/>
      <c r="R220" s="346"/>
      <c r="S220" s="344"/>
      <c r="T220" s="347"/>
      <c r="U220" s="345"/>
      <c r="V220" s="346"/>
      <c r="W220" s="344"/>
      <c r="X220" s="174" t="s">
        <v>157</v>
      </c>
      <c r="Y220" s="188" t="s">
        <v>152</v>
      </c>
      <c r="Z220" s="185">
        <f>VLOOKUP($X220,vstupy!$B$18:$F$31,MATCH($Y220,vstupy!$B$17:$F$17,0),0)</f>
        <v>0</v>
      </c>
      <c r="AA220" s="121" t="s">
        <v>158</v>
      </c>
      <c r="AB220" s="185">
        <f>VLOOKUP($AA220,vstupy!$B$34:$C$36,2,FALSE)</f>
        <v>0</v>
      </c>
      <c r="AC220" s="185">
        <f t="shared" si="3921"/>
        <v>0</v>
      </c>
      <c r="AD220" s="342"/>
      <c r="AE220" s="326"/>
      <c r="AF220" s="315"/>
      <c r="AG220" s="330"/>
      <c r="AH220" s="330"/>
      <c r="AI220" s="330"/>
      <c r="AJ220" s="330"/>
      <c r="AK220" s="330"/>
      <c r="AL220" s="330"/>
      <c r="AM220" s="335"/>
      <c r="AN220" s="330"/>
      <c r="AO220" s="336"/>
      <c r="AP220" s="315"/>
      <c r="AQ220" s="313"/>
      <c r="AR220" s="313"/>
      <c r="AS220" s="313"/>
      <c r="AT220" s="313"/>
      <c r="AU220" s="313"/>
      <c r="AV220" s="313"/>
      <c r="AW220" s="313"/>
      <c r="AX220" s="313"/>
      <c r="AY220" s="313"/>
      <c r="AZ220" s="313"/>
      <c r="BA220" s="313"/>
      <c r="BB220" s="313"/>
      <c r="BC220" s="313"/>
      <c r="BD220" s="313"/>
      <c r="BE220" s="313"/>
      <c r="BF220" s="313"/>
      <c r="BG220" s="313"/>
      <c r="BH220" s="313"/>
      <c r="BI220" s="324"/>
      <c r="BJ220" s="314"/>
      <c r="BK220" s="315"/>
      <c r="BL220" s="313"/>
      <c r="BM220" s="313"/>
      <c r="BN220" s="313"/>
      <c r="BO220" s="313"/>
      <c r="BP220" s="313"/>
      <c r="BQ220" s="313"/>
      <c r="BR220" s="313"/>
      <c r="BS220" s="313"/>
      <c r="BT220" s="310"/>
      <c r="BU220" s="315"/>
      <c r="BV220" s="313"/>
      <c r="BW220" s="313"/>
      <c r="BX220" s="313"/>
      <c r="BY220" s="313"/>
      <c r="BZ220" s="313"/>
      <c r="CA220" s="313"/>
      <c r="CB220" s="313"/>
      <c r="CC220" s="313"/>
      <c r="CD220" s="310"/>
      <c r="CE220" s="316"/>
      <c r="CF220" s="315"/>
      <c r="CG220" s="313"/>
      <c r="CH220" s="313"/>
      <c r="CI220" s="313"/>
      <c r="CJ220" s="310"/>
      <c r="CK220" s="317"/>
      <c r="CL220" s="319"/>
      <c r="CM220" s="315"/>
      <c r="CN220" s="313"/>
      <c r="CO220" s="313"/>
      <c r="CP220" s="313"/>
      <c r="CQ220" s="313"/>
      <c r="CR220" s="313"/>
      <c r="CS220" s="313"/>
      <c r="CT220" s="313"/>
      <c r="CU220" s="313"/>
      <c r="CV220" s="310"/>
      <c r="CW220" s="314"/>
      <c r="CX220" s="314"/>
      <c r="CY220" s="315"/>
      <c r="CZ220" s="313"/>
      <c r="DA220" s="313"/>
      <c r="DB220" s="313"/>
      <c r="DC220" s="313"/>
      <c r="DD220" s="313"/>
      <c r="DE220" s="313"/>
      <c r="DF220" s="313"/>
      <c r="DG220" s="313"/>
      <c r="DH220" s="310"/>
      <c r="DI220" s="321"/>
      <c r="DJ220" s="321"/>
      <c r="DK220" s="322"/>
      <c r="DL220" s="322"/>
      <c r="DM220" s="322"/>
      <c r="DN220" s="322"/>
      <c r="DO220" s="322"/>
      <c r="DP220" s="322"/>
      <c r="DQ220" s="323"/>
      <c r="DR220" s="315"/>
      <c r="DS220" s="313"/>
      <c r="DT220" s="313"/>
      <c r="DU220" s="313"/>
      <c r="DV220" s="310"/>
      <c r="DW220" s="311"/>
      <c r="DX220" s="315"/>
      <c r="DY220" s="313"/>
      <c r="DZ220" s="313"/>
      <c r="EA220" s="313"/>
      <c r="EB220" s="310"/>
      <c r="EC220" s="311"/>
      <c r="ED220" s="312"/>
    </row>
    <row r="221" spans="2:134" ht="12.6" customHeight="1" x14ac:dyDescent="0.2">
      <c r="B221" s="365"/>
      <c r="C221" s="364"/>
      <c r="D221" s="364"/>
      <c r="E221" s="364"/>
      <c r="F221" s="360"/>
      <c r="G221" s="361"/>
      <c r="H221" s="303"/>
      <c r="I221" s="303"/>
      <c r="J221" s="306"/>
      <c r="K221" s="360"/>
      <c r="L221" s="344"/>
      <c r="M221" s="367"/>
      <c r="N221" s="344"/>
      <c r="O221" s="344"/>
      <c r="P221" s="344"/>
      <c r="Q221" s="345"/>
      <c r="R221" s="346"/>
      <c r="S221" s="344"/>
      <c r="T221" s="347"/>
      <c r="U221" s="345"/>
      <c r="V221" s="346"/>
      <c r="W221" s="344"/>
      <c r="X221" s="174" t="s">
        <v>157</v>
      </c>
      <c r="Y221" s="188" t="s">
        <v>152</v>
      </c>
      <c r="Z221" s="185">
        <f>VLOOKUP($X221,vstupy!$B$18:$F$31,MATCH($Y221,vstupy!$B$17:$F$17,0),0)</f>
        <v>0</v>
      </c>
      <c r="AA221" s="121" t="s">
        <v>158</v>
      </c>
      <c r="AB221" s="185">
        <f>VLOOKUP($AA221,vstupy!$B$34:$C$36,2,FALSE)</f>
        <v>0</v>
      </c>
      <c r="AC221" s="185">
        <f t="shared" si="3921"/>
        <v>0</v>
      </c>
      <c r="AD221" s="343"/>
      <c r="AE221" s="327"/>
      <c r="AF221" s="315"/>
      <c r="AG221" s="330"/>
      <c r="AH221" s="330"/>
      <c r="AI221" s="330"/>
      <c r="AJ221" s="330"/>
      <c r="AK221" s="330"/>
      <c r="AL221" s="330"/>
      <c r="AM221" s="333"/>
      <c r="AN221" s="330"/>
      <c r="AO221" s="336"/>
      <c r="AP221" s="315"/>
      <c r="AQ221" s="313"/>
      <c r="AR221" s="313"/>
      <c r="AS221" s="313"/>
      <c r="AT221" s="313"/>
      <c r="AU221" s="313"/>
      <c r="AV221" s="313"/>
      <c r="AW221" s="313"/>
      <c r="AX221" s="313"/>
      <c r="AY221" s="313"/>
      <c r="AZ221" s="313"/>
      <c r="BA221" s="313"/>
      <c r="BB221" s="313"/>
      <c r="BC221" s="313"/>
      <c r="BD221" s="313"/>
      <c r="BE221" s="313"/>
      <c r="BF221" s="313"/>
      <c r="BG221" s="313"/>
      <c r="BH221" s="313"/>
      <c r="BI221" s="324"/>
      <c r="BJ221" s="314"/>
      <c r="BK221" s="315"/>
      <c r="BL221" s="313"/>
      <c r="BM221" s="313"/>
      <c r="BN221" s="313"/>
      <c r="BO221" s="313"/>
      <c r="BP221" s="313"/>
      <c r="BQ221" s="313"/>
      <c r="BR221" s="313"/>
      <c r="BS221" s="313"/>
      <c r="BT221" s="310"/>
      <c r="BU221" s="315"/>
      <c r="BV221" s="313"/>
      <c r="BW221" s="313"/>
      <c r="BX221" s="313"/>
      <c r="BY221" s="313"/>
      <c r="BZ221" s="313"/>
      <c r="CA221" s="313"/>
      <c r="CB221" s="313"/>
      <c r="CC221" s="313"/>
      <c r="CD221" s="310"/>
      <c r="CE221" s="316"/>
      <c r="CF221" s="315"/>
      <c r="CG221" s="313"/>
      <c r="CH221" s="313"/>
      <c r="CI221" s="313"/>
      <c r="CJ221" s="310"/>
      <c r="CK221" s="317"/>
      <c r="CL221" s="320"/>
      <c r="CM221" s="315"/>
      <c r="CN221" s="313"/>
      <c r="CO221" s="313"/>
      <c r="CP221" s="313"/>
      <c r="CQ221" s="313"/>
      <c r="CR221" s="313"/>
      <c r="CS221" s="313"/>
      <c r="CT221" s="313"/>
      <c r="CU221" s="313"/>
      <c r="CV221" s="310"/>
      <c r="CW221" s="314"/>
      <c r="CX221" s="314"/>
      <c r="CY221" s="315"/>
      <c r="CZ221" s="313"/>
      <c r="DA221" s="313"/>
      <c r="DB221" s="313"/>
      <c r="DC221" s="313"/>
      <c r="DD221" s="313"/>
      <c r="DE221" s="313"/>
      <c r="DF221" s="313"/>
      <c r="DG221" s="313"/>
      <c r="DH221" s="310"/>
      <c r="DI221" s="321"/>
      <c r="DJ221" s="321"/>
      <c r="DK221" s="322"/>
      <c r="DL221" s="322"/>
      <c r="DM221" s="322"/>
      <c r="DN221" s="322"/>
      <c r="DO221" s="322"/>
      <c r="DP221" s="322"/>
      <c r="DQ221" s="323"/>
      <c r="DR221" s="315"/>
      <c r="DS221" s="313"/>
      <c r="DT221" s="313"/>
      <c r="DU221" s="313"/>
      <c r="DV221" s="310"/>
      <c r="DW221" s="311"/>
      <c r="DX221" s="315"/>
      <c r="DY221" s="313"/>
      <c r="DZ221" s="313"/>
      <c r="EA221" s="313"/>
      <c r="EB221" s="310"/>
      <c r="EC221" s="311"/>
      <c r="ED221" s="312"/>
    </row>
    <row r="222" spans="2:134" ht="12.6" customHeight="1" x14ac:dyDescent="0.2">
      <c r="B222" s="366">
        <f t="shared" ref="B222" si="4456">B219+1</f>
        <v>72</v>
      </c>
      <c r="C222" s="363" t="s">
        <v>403</v>
      </c>
      <c r="D222" s="363" t="s">
        <v>331</v>
      </c>
      <c r="E222" s="363" t="s">
        <v>404</v>
      </c>
      <c r="F222" s="355" t="s">
        <v>208</v>
      </c>
      <c r="G222" s="362">
        <v>46388</v>
      </c>
      <c r="H222" s="307" t="str">
        <f t="shared" ref="H222" si="4457">IF($F222="3e)  Skoršia transpozícia  - zavedenie transpozície pred termínom ktorý určuje smernica EÚ. "," ","")</f>
        <v/>
      </c>
      <c r="I222" s="307" t="str">
        <f t="shared" ref="I222" si="4458">IF($F222="3e)  Skoršia transpozícia  - zavedenie transpozície pred termínom ktorý určuje smernica EÚ. ",$H222,"NA")</f>
        <v>NA</v>
      </c>
      <c r="J222" s="298">
        <f>IF(I222&gt;12,1,I222/12)</f>
        <v>1</v>
      </c>
      <c r="K222" s="355" t="s">
        <v>477</v>
      </c>
      <c r="L222" s="348">
        <v>0</v>
      </c>
      <c r="M222" s="354">
        <f>IF(L222="N",0,L222)</f>
        <v>0</v>
      </c>
      <c r="N222" s="348" t="s">
        <v>211</v>
      </c>
      <c r="O222" s="348"/>
      <c r="P222" s="348">
        <v>200</v>
      </c>
      <c r="Q222" s="349" t="s">
        <v>185</v>
      </c>
      <c r="R222" s="350">
        <f>VLOOKUP(Q222,vstupy!$B$3:$C$15,2,FALSE)</f>
        <v>0.25</v>
      </c>
      <c r="S222" s="348"/>
      <c r="T222" s="351"/>
      <c r="U222" s="349" t="s">
        <v>36</v>
      </c>
      <c r="V222" s="350">
        <f>VLOOKUP(U222,vstupy!$B$3:$C$15,2,FALSE)</f>
        <v>0</v>
      </c>
      <c r="W222" s="348"/>
      <c r="X222" s="283" t="s">
        <v>157</v>
      </c>
      <c r="Y222" s="284" t="s">
        <v>152</v>
      </c>
      <c r="Z222" s="285">
        <f>VLOOKUP($X222,vstupy!$B$18:$F$31,MATCH($Y222,vstupy!$B$17:$F$17,0),0)</f>
        <v>0</v>
      </c>
      <c r="AA222" s="286" t="s">
        <v>158</v>
      </c>
      <c r="AB222" s="285">
        <f>VLOOKUP($AA222,vstupy!$B$34:$C$36,2,FALSE)</f>
        <v>0</v>
      </c>
      <c r="AC222" s="285">
        <f t="shared" si="3921"/>
        <v>0</v>
      </c>
      <c r="AD222" s="338" t="s">
        <v>36</v>
      </c>
      <c r="AE222" s="325">
        <f>VLOOKUP(AD222,vstupy!$B$3:$C$15,2,FALSE)</f>
        <v>0</v>
      </c>
      <c r="AF222" s="328" t="str">
        <f>IFERROR(IF(M222=0,"N",O222/L222*J222),0)</f>
        <v>N</v>
      </c>
      <c r="AG222" s="330">
        <f>O222*J222</f>
        <v>0</v>
      </c>
      <c r="AH222" s="332">
        <f t="shared" ref="AH222" si="4459">P222*R222*J222</f>
        <v>50</v>
      </c>
      <c r="AI222" s="333">
        <f t="shared" ref="AI222" si="4460">IFERROR(AH222*M222,0)</f>
        <v>0</v>
      </c>
      <c r="AJ222" s="332" t="str">
        <f t="shared" ref="AJ222" si="4461">IFERROR(IF(M222=0,"N",S222/L222*J222),0)</f>
        <v>N</v>
      </c>
      <c r="AK222" s="330">
        <f t="shared" ref="AK222" si="4462">S222*J222</f>
        <v>0</v>
      </c>
      <c r="AL222" s="330">
        <f>T222*V222*J222</f>
        <v>0</v>
      </c>
      <c r="AM222" s="334">
        <f t="shared" ref="AM222" si="4463">IFERROR(AL222*M222,0)</f>
        <v>0</v>
      </c>
      <c r="AN222" s="333">
        <f t="shared" ref="AN222" si="4464">IF(W222&gt;0,IF(AE222&gt;0,($G$5/160)*(W222/60)*AE222*J222,0),IF(AE222&gt;0,($G$5/160)*((AC222+AC223+AC224)/60)*AE222*J222,0))</f>
        <v>0</v>
      </c>
      <c r="AO222" s="336">
        <f>IFERROR(AN222*M222,0)</f>
        <v>0</v>
      </c>
      <c r="AP222" s="315" t="str">
        <f t="shared" ref="AP222" si="4465">IF($N222="In (zvyšuje náklady)",AF222,0)</f>
        <v>N</v>
      </c>
      <c r="AQ222" s="313">
        <f t="shared" ref="AQ222" si="4466">IF($N222="In (zvyšuje náklady)",AG222,0)</f>
        <v>0</v>
      </c>
      <c r="AR222" s="313">
        <f t="shared" ref="AR222" si="4467">IF($N222="In (zvyšuje náklady)",AH222,0)</f>
        <v>50</v>
      </c>
      <c r="AS222" s="313">
        <f t="shared" ref="AS222" si="4468">IF($N222="In (zvyšuje náklady)",AI222,0)</f>
        <v>0</v>
      </c>
      <c r="AT222" s="313" t="str">
        <f t="shared" ref="AT222" si="4469">IF($N222="In (zvyšuje náklady)",AJ222,0)</f>
        <v>N</v>
      </c>
      <c r="AU222" s="313">
        <f t="shared" ref="AU222" si="4470">IF($N222="In (zvyšuje náklady)",AK222,0)</f>
        <v>0</v>
      </c>
      <c r="AV222" s="313">
        <f t="shared" ref="AV222" si="4471">IF($N222="In (zvyšuje náklady)",AL222,0)</f>
        <v>0</v>
      </c>
      <c r="AW222" s="313">
        <f t="shared" ref="AW222" si="4472">IF($N222="In (zvyšuje náklady)",AM222,0)</f>
        <v>0</v>
      </c>
      <c r="AX222" s="313">
        <f t="shared" ref="AX222" si="4473">IF($N222="In (zvyšuje náklady)",AN222,0)</f>
        <v>0</v>
      </c>
      <c r="AY222" s="313">
        <f t="shared" ref="AY222" si="4474">IF($N222="In (zvyšuje náklady)",AO222,0)</f>
        <v>0</v>
      </c>
      <c r="AZ222" s="313" t="str">
        <f t="shared" ref="AZ222" si="4475">IF($N222="Out (znižuje náklady)",AF222,"0")</f>
        <v>0</v>
      </c>
      <c r="BA222" s="313" t="str">
        <f t="shared" ref="BA222" si="4476">IF($N222="Out (znižuje náklady)",AG222,"0")</f>
        <v>0</v>
      </c>
      <c r="BB222" s="313" t="str">
        <f t="shared" ref="BB222" si="4477">IF($N222="Out (znižuje náklady)",AH222,"0")</f>
        <v>0</v>
      </c>
      <c r="BC222" s="313" t="str">
        <f t="shared" ref="BC222" si="4478">IF($N222="Out (znižuje náklady)",AI222,"0")</f>
        <v>0</v>
      </c>
      <c r="BD222" s="313" t="str">
        <f t="shared" ref="BD222" si="4479">IF($N222="Out (znižuje náklady)",AJ222,"0")</f>
        <v>0</v>
      </c>
      <c r="BE222" s="313" t="str">
        <f t="shared" ref="BE222" si="4480">IF($N222="Out (znižuje náklady)",AK222,"0")</f>
        <v>0</v>
      </c>
      <c r="BF222" s="313" t="str">
        <f t="shared" ref="BF222" si="4481">IF($N222="Out (znižuje náklady)",AL222,"0")</f>
        <v>0</v>
      </c>
      <c r="BG222" s="313" t="str">
        <f t="shared" ref="BG222" si="4482">IF($N222="Out (znižuje náklady)",AM222,"0")</f>
        <v>0</v>
      </c>
      <c r="BH222" s="313" t="str">
        <f t="shared" ref="BH222" si="4483">IF($N222="Out (znižuje náklady)",AN222,"0")</f>
        <v>0</v>
      </c>
      <c r="BI222" s="324" t="str">
        <f t="shared" ref="BI222" si="4484">IF($N222="Out (znižuje náklady)",AO222,"0")</f>
        <v>0</v>
      </c>
      <c r="BJ222" s="314">
        <f>IF(F222=vstupy!$B$47,0,1)</f>
        <v>1</v>
      </c>
      <c r="BK222" s="315" t="e">
        <f t="shared" ref="BK222" si="4485">$BJ222*AP222</f>
        <v>#VALUE!</v>
      </c>
      <c r="BL222" s="313">
        <f t="shared" ref="BL222" si="4486">$BJ222*AQ222</f>
        <v>0</v>
      </c>
      <c r="BM222" s="313">
        <f t="shared" ref="BM222" si="4487">$BJ222*AR222</f>
        <v>50</v>
      </c>
      <c r="BN222" s="313">
        <f t="shared" ref="BN222" si="4488">$BJ222*AS222</f>
        <v>0</v>
      </c>
      <c r="BO222" s="313" t="e">
        <f t="shared" ref="BO222" si="4489">$BJ222*AT222</f>
        <v>#VALUE!</v>
      </c>
      <c r="BP222" s="313">
        <f t="shared" ref="BP222" si="4490">$BJ222*AU222</f>
        <v>0</v>
      </c>
      <c r="BQ222" s="313">
        <f t="shared" ref="BQ222" si="4491">$BJ222*AV222</f>
        <v>0</v>
      </c>
      <c r="BR222" s="313">
        <f t="shared" ref="BR222" si="4492">$BJ222*AW222</f>
        <v>0</v>
      </c>
      <c r="BS222" s="313">
        <f t="shared" ref="BS222" si="4493">$BJ222*AX222</f>
        <v>0</v>
      </c>
      <c r="BT222" s="310">
        <f t="shared" ref="BT222" si="4494">$BJ222*AY222</f>
        <v>0</v>
      </c>
      <c r="BU222" s="315">
        <f t="shared" ref="BU222" si="4495">$BJ222*AZ222</f>
        <v>0</v>
      </c>
      <c r="BV222" s="313">
        <f t="shared" ref="BV222" si="4496">$BJ222*BA222</f>
        <v>0</v>
      </c>
      <c r="BW222" s="313">
        <f t="shared" ref="BW222" si="4497">$BJ222*BB222</f>
        <v>0</v>
      </c>
      <c r="BX222" s="313">
        <f t="shared" ref="BX222" si="4498">$BJ222*BC222</f>
        <v>0</v>
      </c>
      <c r="BY222" s="313">
        <f t="shared" ref="BY222" si="4499">$BJ222*BD222</f>
        <v>0</v>
      </c>
      <c r="BZ222" s="313">
        <f t="shared" ref="BZ222" si="4500">$BJ222*BE222</f>
        <v>0</v>
      </c>
      <c r="CA222" s="313">
        <f t="shared" ref="CA222" si="4501">$BJ222*BF222</f>
        <v>0</v>
      </c>
      <c r="CB222" s="313">
        <f t="shared" ref="CB222" si="4502">$BJ222*BG222</f>
        <v>0</v>
      </c>
      <c r="CC222" s="313">
        <f t="shared" ref="CC222" si="4503">$BJ222*BH222</f>
        <v>0</v>
      </c>
      <c r="CD222" s="310">
        <f t="shared" ref="CD222" si="4504">$BJ222*BI222</f>
        <v>0</v>
      </c>
      <c r="CE222" s="316">
        <f>IF(N222="Nemení sa",1,0)</f>
        <v>0</v>
      </c>
      <c r="CF222" s="315">
        <f>AG222*$CE222</f>
        <v>0</v>
      </c>
      <c r="CG222" s="313">
        <f>AI222*$CE222</f>
        <v>0</v>
      </c>
      <c r="CH222" s="313">
        <f>AK222*$CE222</f>
        <v>0</v>
      </c>
      <c r="CI222" s="313">
        <f>AM222*$CE222</f>
        <v>0</v>
      </c>
      <c r="CJ222" s="310">
        <f>AO222*$CE222</f>
        <v>0</v>
      </c>
      <c r="CK222" s="317">
        <f t="shared" ref="CK222" si="4505">SUM(CF222:CJ224)</f>
        <v>0</v>
      </c>
      <c r="CL222" s="318">
        <f>IF(F222=vstupy!B$42,"1",0)</f>
        <v>0</v>
      </c>
      <c r="CM222" s="315">
        <f t="shared" ref="CM222" si="4506">IF($CL222="1",AP222,0)</f>
        <v>0</v>
      </c>
      <c r="CN222" s="313">
        <f t="shared" ref="CN222" si="4507">IF($CL222="1",AQ222,0)</f>
        <v>0</v>
      </c>
      <c r="CO222" s="313">
        <f t="shared" ref="CO222" si="4508">IF($CL222="1",AR222,0)</f>
        <v>0</v>
      </c>
      <c r="CP222" s="313">
        <f t="shared" ref="CP222" si="4509">IF($CL222="1",AS222,0)</f>
        <v>0</v>
      </c>
      <c r="CQ222" s="313">
        <f t="shared" ref="CQ222" si="4510">IF($CL222="1",AT222,0)</f>
        <v>0</v>
      </c>
      <c r="CR222" s="313">
        <f t="shared" ref="CR222" si="4511">IF($CL222="1",AU222,0)</f>
        <v>0</v>
      </c>
      <c r="CS222" s="313">
        <f t="shared" ref="CS222" si="4512">IF($CL222="1",AV222,0)</f>
        <v>0</v>
      </c>
      <c r="CT222" s="313">
        <f t="shared" ref="CT222" si="4513">IF($CL222="1",AW222,0)</f>
        <v>0</v>
      </c>
      <c r="CU222" s="313">
        <f t="shared" ref="CU222" si="4514">IF($CL222="1",AX222,0)</f>
        <v>0</v>
      </c>
      <c r="CV222" s="310">
        <f t="shared" ref="CV222" si="4515">IF($CL222="1",AY222,0)</f>
        <v>0</v>
      </c>
      <c r="CW222" s="314">
        <f>CP222+CT222+CV222</f>
        <v>0</v>
      </c>
      <c r="CX222" s="314">
        <f t="shared" ref="CX222" si="4516">CN222+CR222</f>
        <v>0</v>
      </c>
      <c r="CY222" s="315">
        <f t="shared" ref="CY222" si="4517">IF($CL222="1",AZ222,0)</f>
        <v>0</v>
      </c>
      <c r="CZ222" s="313">
        <f t="shared" ref="CZ222" si="4518">IF($CL222="1",BA222,0)</f>
        <v>0</v>
      </c>
      <c r="DA222" s="313">
        <f t="shared" ref="DA222" si="4519">IF($CL222="1",BB222,0)</f>
        <v>0</v>
      </c>
      <c r="DB222" s="313">
        <f t="shared" ref="DB222" si="4520">IF($CL222="1",BC222,0)</f>
        <v>0</v>
      </c>
      <c r="DC222" s="313">
        <f t="shared" ref="DC222" si="4521">IF($CL222="1",BD222,0)</f>
        <v>0</v>
      </c>
      <c r="DD222" s="313">
        <f t="shared" ref="DD222" si="4522">IF($CL222="1",BE222,0)</f>
        <v>0</v>
      </c>
      <c r="DE222" s="313">
        <f t="shared" ref="DE222" si="4523">IF($CL222="1",BF222,0)</f>
        <v>0</v>
      </c>
      <c r="DF222" s="313">
        <f t="shared" ref="DF222" si="4524">IF($CL222="1",BG222,0)</f>
        <v>0</v>
      </c>
      <c r="DG222" s="313">
        <f t="shared" ref="DG222" si="4525">IF($CL222="1",BH222,0)</f>
        <v>0</v>
      </c>
      <c r="DH222" s="310">
        <f t="shared" ref="DH222" si="4526">IF($CL222="1",BI222,0)</f>
        <v>0</v>
      </c>
      <c r="DI222" s="321">
        <f>DB222+DF222+DH222</f>
        <v>0</v>
      </c>
      <c r="DJ222" s="321">
        <f t="shared" ref="DJ222" si="4527">CZ222+DD222</f>
        <v>0</v>
      </c>
      <c r="DK222" s="322">
        <f>IF(CE222=0,1,0)</f>
        <v>1</v>
      </c>
      <c r="DL222" s="322">
        <f>IFERROR(IF($AF222="N",AH222+AJ222+AL222+AN222,AF222+AH222+AJ222+AL222+AN222),0)*$DK222</f>
        <v>0</v>
      </c>
      <c r="DM222" s="322">
        <f>(AG222+AI222+AK222+AM222+AO222)*$DK222</f>
        <v>0</v>
      </c>
      <c r="DN222" s="322">
        <f>AS222+AW222+AY222-CW222</f>
        <v>0</v>
      </c>
      <c r="DO222" s="322">
        <f>BC222+BG222+BI222-DI222</f>
        <v>0</v>
      </c>
      <c r="DP222" s="322">
        <f>DN222+DO222</f>
        <v>0</v>
      </c>
      <c r="DQ222" s="323" t="str">
        <f>IF(OR(F222=vstupy!B$40,F222=vstupy!B$41,F222=vstupy!B$42,),"0","1")</f>
        <v>0</v>
      </c>
      <c r="DR222" s="315">
        <f>IF($DQ222="1",AQ222,"0")+CF222</f>
        <v>0</v>
      </c>
      <c r="DS222" s="313">
        <f>IF($DQ222="1",AS222,"0")+CG222</f>
        <v>0</v>
      </c>
      <c r="DT222" s="313">
        <f>IF($DQ222="1",AU222,"0")+CH222</f>
        <v>0</v>
      </c>
      <c r="DU222" s="313">
        <f>IF($DQ222="1",AW222,"0")+CI222</f>
        <v>0</v>
      </c>
      <c r="DV222" s="310">
        <f>IF($DQ222="1",AY222,"0")+CJ222</f>
        <v>0</v>
      </c>
      <c r="DW222" s="311">
        <f t="shared" ref="DW222" si="4528">SUM(DR222:DV224)</f>
        <v>0</v>
      </c>
      <c r="DX222" s="315" t="str">
        <f t="shared" ref="DX222" si="4529">IF($DQ222="1",BA222,"0")</f>
        <v>0</v>
      </c>
      <c r="DY222" s="313" t="str">
        <f t="shared" ref="DY222" si="4530">IF($DQ222="1",BC222,"0")</f>
        <v>0</v>
      </c>
      <c r="DZ222" s="313" t="str">
        <f t="shared" ref="DZ222" si="4531">IF($DQ222="1",BE222,"0")</f>
        <v>0</v>
      </c>
      <c r="EA222" s="313" t="str">
        <f>IF($DQ222="1",BG222,"0")</f>
        <v>0</v>
      </c>
      <c r="EB222" s="310" t="str">
        <f>IF($DQ222="1",BI222,"0")</f>
        <v>0</v>
      </c>
      <c r="EC222" s="311">
        <f t="shared" ref="EC222" si="4532">SUM(DX222:EB224)</f>
        <v>0</v>
      </c>
      <c r="ED222" s="312">
        <f>EC222+DW222</f>
        <v>0</v>
      </c>
    </row>
    <row r="223" spans="2:134" ht="12.6" customHeight="1" x14ac:dyDescent="0.2">
      <c r="B223" s="366"/>
      <c r="C223" s="363"/>
      <c r="D223" s="363"/>
      <c r="E223" s="363"/>
      <c r="F223" s="356"/>
      <c r="G223" s="362"/>
      <c r="H223" s="308"/>
      <c r="I223" s="308"/>
      <c r="J223" s="299"/>
      <c r="K223" s="356"/>
      <c r="L223" s="348"/>
      <c r="M223" s="354"/>
      <c r="N223" s="348"/>
      <c r="O223" s="348"/>
      <c r="P223" s="348"/>
      <c r="Q223" s="349"/>
      <c r="R223" s="350"/>
      <c r="S223" s="348"/>
      <c r="T223" s="351"/>
      <c r="U223" s="349"/>
      <c r="V223" s="350"/>
      <c r="W223" s="348"/>
      <c r="X223" s="283" t="s">
        <v>157</v>
      </c>
      <c r="Y223" s="284" t="s">
        <v>152</v>
      </c>
      <c r="Z223" s="285">
        <f>VLOOKUP($X223,vstupy!$B$18:$F$31,MATCH($Y223,vstupy!$B$17:$F$17,0),0)</f>
        <v>0</v>
      </c>
      <c r="AA223" s="286" t="s">
        <v>158</v>
      </c>
      <c r="AB223" s="285">
        <f>VLOOKUP($AA223,vstupy!$B$34:$C$36,2,FALSE)</f>
        <v>0</v>
      </c>
      <c r="AC223" s="285">
        <f t="shared" si="3921"/>
        <v>0</v>
      </c>
      <c r="AD223" s="339"/>
      <c r="AE223" s="326"/>
      <c r="AF223" s="315"/>
      <c r="AG223" s="330"/>
      <c r="AH223" s="330"/>
      <c r="AI223" s="330"/>
      <c r="AJ223" s="330"/>
      <c r="AK223" s="330"/>
      <c r="AL223" s="330"/>
      <c r="AM223" s="335"/>
      <c r="AN223" s="330"/>
      <c r="AO223" s="336"/>
      <c r="AP223" s="315"/>
      <c r="AQ223" s="313"/>
      <c r="AR223" s="313"/>
      <c r="AS223" s="313"/>
      <c r="AT223" s="313"/>
      <c r="AU223" s="313"/>
      <c r="AV223" s="313"/>
      <c r="AW223" s="313"/>
      <c r="AX223" s="313"/>
      <c r="AY223" s="313"/>
      <c r="AZ223" s="313"/>
      <c r="BA223" s="313"/>
      <c r="BB223" s="313"/>
      <c r="BC223" s="313"/>
      <c r="BD223" s="313"/>
      <c r="BE223" s="313"/>
      <c r="BF223" s="313"/>
      <c r="BG223" s="313"/>
      <c r="BH223" s="313"/>
      <c r="BI223" s="324"/>
      <c r="BJ223" s="314"/>
      <c r="BK223" s="315"/>
      <c r="BL223" s="313"/>
      <c r="BM223" s="313"/>
      <c r="BN223" s="313"/>
      <c r="BO223" s="313"/>
      <c r="BP223" s="313"/>
      <c r="BQ223" s="313"/>
      <c r="BR223" s="313"/>
      <c r="BS223" s="313"/>
      <c r="BT223" s="310"/>
      <c r="BU223" s="315"/>
      <c r="BV223" s="313"/>
      <c r="BW223" s="313"/>
      <c r="BX223" s="313"/>
      <c r="BY223" s="313"/>
      <c r="BZ223" s="313"/>
      <c r="CA223" s="313"/>
      <c r="CB223" s="313"/>
      <c r="CC223" s="313"/>
      <c r="CD223" s="310"/>
      <c r="CE223" s="316"/>
      <c r="CF223" s="315"/>
      <c r="CG223" s="313"/>
      <c r="CH223" s="313"/>
      <c r="CI223" s="313"/>
      <c r="CJ223" s="310"/>
      <c r="CK223" s="317"/>
      <c r="CL223" s="319"/>
      <c r="CM223" s="315"/>
      <c r="CN223" s="313"/>
      <c r="CO223" s="313"/>
      <c r="CP223" s="313"/>
      <c r="CQ223" s="313"/>
      <c r="CR223" s="313"/>
      <c r="CS223" s="313"/>
      <c r="CT223" s="313"/>
      <c r="CU223" s="313"/>
      <c r="CV223" s="310"/>
      <c r="CW223" s="314"/>
      <c r="CX223" s="314"/>
      <c r="CY223" s="315"/>
      <c r="CZ223" s="313"/>
      <c r="DA223" s="313"/>
      <c r="DB223" s="313"/>
      <c r="DC223" s="313"/>
      <c r="DD223" s="313"/>
      <c r="DE223" s="313"/>
      <c r="DF223" s="313"/>
      <c r="DG223" s="313"/>
      <c r="DH223" s="310"/>
      <c r="DI223" s="321"/>
      <c r="DJ223" s="321"/>
      <c r="DK223" s="322"/>
      <c r="DL223" s="322"/>
      <c r="DM223" s="322"/>
      <c r="DN223" s="322"/>
      <c r="DO223" s="322"/>
      <c r="DP223" s="322"/>
      <c r="DQ223" s="323"/>
      <c r="DR223" s="315"/>
      <c r="DS223" s="313"/>
      <c r="DT223" s="313"/>
      <c r="DU223" s="313"/>
      <c r="DV223" s="310"/>
      <c r="DW223" s="311"/>
      <c r="DX223" s="315"/>
      <c r="DY223" s="313"/>
      <c r="DZ223" s="313"/>
      <c r="EA223" s="313"/>
      <c r="EB223" s="310"/>
      <c r="EC223" s="311"/>
      <c r="ED223" s="312"/>
    </row>
    <row r="224" spans="2:134" ht="12.6" customHeight="1" x14ac:dyDescent="0.2">
      <c r="B224" s="366"/>
      <c r="C224" s="363"/>
      <c r="D224" s="363"/>
      <c r="E224" s="363"/>
      <c r="F224" s="357"/>
      <c r="G224" s="362"/>
      <c r="H224" s="309"/>
      <c r="I224" s="309"/>
      <c r="J224" s="300"/>
      <c r="K224" s="357"/>
      <c r="L224" s="348"/>
      <c r="M224" s="354"/>
      <c r="N224" s="348"/>
      <c r="O224" s="348"/>
      <c r="P224" s="348"/>
      <c r="Q224" s="349"/>
      <c r="R224" s="350"/>
      <c r="S224" s="348"/>
      <c r="T224" s="351"/>
      <c r="U224" s="349"/>
      <c r="V224" s="350"/>
      <c r="W224" s="348"/>
      <c r="X224" s="283" t="s">
        <v>157</v>
      </c>
      <c r="Y224" s="284" t="s">
        <v>152</v>
      </c>
      <c r="Z224" s="285">
        <f>VLOOKUP($X224,vstupy!$B$18:$F$31,MATCH($Y224,vstupy!$B$17:$F$17,0),0)</f>
        <v>0</v>
      </c>
      <c r="AA224" s="286" t="s">
        <v>158</v>
      </c>
      <c r="AB224" s="285">
        <f>VLOOKUP($AA224,vstupy!$B$34:$C$36,2,FALSE)</f>
        <v>0</v>
      </c>
      <c r="AC224" s="285">
        <f t="shared" si="3921"/>
        <v>0</v>
      </c>
      <c r="AD224" s="340"/>
      <c r="AE224" s="327"/>
      <c r="AF224" s="315"/>
      <c r="AG224" s="330"/>
      <c r="AH224" s="330"/>
      <c r="AI224" s="330"/>
      <c r="AJ224" s="330"/>
      <c r="AK224" s="330"/>
      <c r="AL224" s="330"/>
      <c r="AM224" s="333"/>
      <c r="AN224" s="330"/>
      <c r="AO224" s="336"/>
      <c r="AP224" s="315"/>
      <c r="AQ224" s="313"/>
      <c r="AR224" s="313"/>
      <c r="AS224" s="313"/>
      <c r="AT224" s="313"/>
      <c r="AU224" s="313"/>
      <c r="AV224" s="313"/>
      <c r="AW224" s="313"/>
      <c r="AX224" s="313"/>
      <c r="AY224" s="313"/>
      <c r="AZ224" s="313"/>
      <c r="BA224" s="313"/>
      <c r="BB224" s="313"/>
      <c r="BC224" s="313"/>
      <c r="BD224" s="313"/>
      <c r="BE224" s="313"/>
      <c r="BF224" s="313"/>
      <c r="BG224" s="313"/>
      <c r="BH224" s="313"/>
      <c r="BI224" s="324"/>
      <c r="BJ224" s="314"/>
      <c r="BK224" s="315"/>
      <c r="BL224" s="313"/>
      <c r="BM224" s="313"/>
      <c r="BN224" s="313"/>
      <c r="BO224" s="313"/>
      <c r="BP224" s="313"/>
      <c r="BQ224" s="313"/>
      <c r="BR224" s="313"/>
      <c r="BS224" s="313"/>
      <c r="BT224" s="310"/>
      <c r="BU224" s="315"/>
      <c r="BV224" s="313"/>
      <c r="BW224" s="313"/>
      <c r="BX224" s="313"/>
      <c r="BY224" s="313"/>
      <c r="BZ224" s="313"/>
      <c r="CA224" s="313"/>
      <c r="CB224" s="313"/>
      <c r="CC224" s="313"/>
      <c r="CD224" s="310"/>
      <c r="CE224" s="316"/>
      <c r="CF224" s="315"/>
      <c r="CG224" s="313"/>
      <c r="CH224" s="313"/>
      <c r="CI224" s="313"/>
      <c r="CJ224" s="310"/>
      <c r="CK224" s="317"/>
      <c r="CL224" s="320"/>
      <c r="CM224" s="315"/>
      <c r="CN224" s="313"/>
      <c r="CO224" s="313"/>
      <c r="CP224" s="313"/>
      <c r="CQ224" s="313"/>
      <c r="CR224" s="313"/>
      <c r="CS224" s="313"/>
      <c r="CT224" s="313"/>
      <c r="CU224" s="313"/>
      <c r="CV224" s="310"/>
      <c r="CW224" s="314"/>
      <c r="CX224" s="314"/>
      <c r="CY224" s="315"/>
      <c r="CZ224" s="313"/>
      <c r="DA224" s="313"/>
      <c r="DB224" s="313"/>
      <c r="DC224" s="313"/>
      <c r="DD224" s="313"/>
      <c r="DE224" s="313"/>
      <c r="DF224" s="313"/>
      <c r="DG224" s="313"/>
      <c r="DH224" s="310"/>
      <c r="DI224" s="321"/>
      <c r="DJ224" s="321"/>
      <c r="DK224" s="322"/>
      <c r="DL224" s="322"/>
      <c r="DM224" s="322"/>
      <c r="DN224" s="322"/>
      <c r="DO224" s="322"/>
      <c r="DP224" s="322"/>
      <c r="DQ224" s="323"/>
      <c r="DR224" s="315"/>
      <c r="DS224" s="313"/>
      <c r="DT224" s="313"/>
      <c r="DU224" s="313"/>
      <c r="DV224" s="310"/>
      <c r="DW224" s="311"/>
      <c r="DX224" s="315"/>
      <c r="DY224" s="313"/>
      <c r="DZ224" s="313"/>
      <c r="EA224" s="313"/>
      <c r="EB224" s="310"/>
      <c r="EC224" s="311"/>
      <c r="ED224" s="312"/>
    </row>
    <row r="225" spans="2:134" ht="12.6" customHeight="1" x14ac:dyDescent="0.2">
      <c r="B225" s="365">
        <f t="shared" ref="B225" si="4533">B222+1</f>
        <v>73</v>
      </c>
      <c r="C225" s="364" t="s">
        <v>405</v>
      </c>
      <c r="D225" s="364" t="s">
        <v>331</v>
      </c>
      <c r="E225" s="364" t="s">
        <v>406</v>
      </c>
      <c r="F225" s="358" t="s">
        <v>208</v>
      </c>
      <c r="G225" s="361">
        <v>46388</v>
      </c>
      <c r="H225" s="301" t="str">
        <f t="shared" ref="H225" si="4534">IF($F225="3e)  Skoršia transpozícia  - zavedenie transpozície pred termínom ktorý určuje smernica EÚ. "," ","")</f>
        <v/>
      </c>
      <c r="I225" s="301" t="str">
        <f t="shared" ref="I225" si="4535">IF($F225="3e)  Skoršia transpozícia  - zavedenie transpozície pred termínom ktorý určuje smernica EÚ. ",$H225,"NA")</f>
        <v>NA</v>
      </c>
      <c r="J225" s="304">
        <f>IF(I225&gt;12,1,I225/12)</f>
        <v>1</v>
      </c>
      <c r="K225" s="358" t="s">
        <v>477</v>
      </c>
      <c r="L225" s="344">
        <v>0</v>
      </c>
      <c r="M225" s="367">
        <f>IF(L225="N",0,L225)</f>
        <v>0</v>
      </c>
      <c r="N225" s="344" t="s">
        <v>211</v>
      </c>
      <c r="O225" s="344"/>
      <c r="P225" s="344">
        <v>200</v>
      </c>
      <c r="Q225" s="345" t="s">
        <v>185</v>
      </c>
      <c r="R225" s="346">
        <f>VLOOKUP(Q225,vstupy!$B$3:$C$15,2,FALSE)</f>
        <v>0.25</v>
      </c>
      <c r="S225" s="344"/>
      <c r="T225" s="347"/>
      <c r="U225" s="345" t="s">
        <v>36</v>
      </c>
      <c r="V225" s="346">
        <f>VLOOKUP(U225,vstupy!$B$3:$C$15,2,FALSE)</f>
        <v>0</v>
      </c>
      <c r="W225" s="344"/>
      <c r="X225" s="174" t="s">
        <v>157</v>
      </c>
      <c r="Y225" s="188" t="s">
        <v>152</v>
      </c>
      <c r="Z225" s="185">
        <f>VLOOKUP($X225,vstupy!$B$18:$F$31,MATCH($Y225,vstupy!$B$17:$F$17,0),0)</f>
        <v>0</v>
      </c>
      <c r="AA225" s="121" t="s">
        <v>158</v>
      </c>
      <c r="AB225" s="185">
        <f>VLOOKUP($AA225,vstupy!$B$34:$C$36,2,FALSE)</f>
        <v>0</v>
      </c>
      <c r="AC225" s="185">
        <f t="shared" si="3921"/>
        <v>0</v>
      </c>
      <c r="AD225" s="341" t="s">
        <v>36</v>
      </c>
      <c r="AE225" s="325">
        <f>VLOOKUP(AD225,vstupy!$B$3:$C$15,2,FALSE)</f>
        <v>0</v>
      </c>
      <c r="AF225" s="328" t="str">
        <f>IFERROR(IF(M225=0,"N",O225/L225*J225),0)</f>
        <v>N</v>
      </c>
      <c r="AG225" s="330">
        <f>O225*J225</f>
        <v>0</v>
      </c>
      <c r="AH225" s="332">
        <f t="shared" ref="AH225" si="4536">P225*R225*J225</f>
        <v>50</v>
      </c>
      <c r="AI225" s="333">
        <f t="shared" ref="AI225" si="4537">IFERROR(AH225*M225,0)</f>
        <v>0</v>
      </c>
      <c r="AJ225" s="332" t="str">
        <f t="shared" ref="AJ225" si="4538">IFERROR(IF(M225=0,"N",S225/L225*J225),0)</f>
        <v>N</v>
      </c>
      <c r="AK225" s="330">
        <f t="shared" ref="AK225" si="4539">S225*J225</f>
        <v>0</v>
      </c>
      <c r="AL225" s="330">
        <f>T225*V225*J225</f>
        <v>0</v>
      </c>
      <c r="AM225" s="334">
        <f t="shared" ref="AM225" si="4540">IFERROR(AL225*M225,0)</f>
        <v>0</v>
      </c>
      <c r="AN225" s="333">
        <f t="shared" ref="AN225" si="4541">IF(W225&gt;0,IF(AE225&gt;0,($G$5/160)*(W225/60)*AE225*J225,0),IF(AE225&gt;0,($G$5/160)*((AC225+AC226+AC227)/60)*AE225*J225,0))</f>
        <v>0</v>
      </c>
      <c r="AO225" s="336">
        <f>IFERROR(AN225*M225,0)</f>
        <v>0</v>
      </c>
      <c r="AP225" s="315" t="str">
        <f t="shared" ref="AP225" si="4542">IF($N225="In (zvyšuje náklady)",AF225,0)</f>
        <v>N</v>
      </c>
      <c r="AQ225" s="313">
        <f t="shared" ref="AQ225" si="4543">IF($N225="In (zvyšuje náklady)",AG225,0)</f>
        <v>0</v>
      </c>
      <c r="AR225" s="313">
        <f t="shared" ref="AR225" si="4544">IF($N225="In (zvyšuje náklady)",AH225,0)</f>
        <v>50</v>
      </c>
      <c r="AS225" s="313">
        <f t="shared" ref="AS225" si="4545">IF($N225="In (zvyšuje náklady)",AI225,0)</f>
        <v>0</v>
      </c>
      <c r="AT225" s="313" t="str">
        <f t="shared" ref="AT225" si="4546">IF($N225="In (zvyšuje náklady)",AJ225,0)</f>
        <v>N</v>
      </c>
      <c r="AU225" s="313">
        <f t="shared" ref="AU225" si="4547">IF($N225="In (zvyšuje náklady)",AK225,0)</f>
        <v>0</v>
      </c>
      <c r="AV225" s="313">
        <f t="shared" ref="AV225" si="4548">IF($N225="In (zvyšuje náklady)",AL225,0)</f>
        <v>0</v>
      </c>
      <c r="AW225" s="313">
        <f t="shared" ref="AW225" si="4549">IF($N225="In (zvyšuje náklady)",AM225,0)</f>
        <v>0</v>
      </c>
      <c r="AX225" s="313">
        <f t="shared" ref="AX225" si="4550">IF($N225="In (zvyšuje náklady)",AN225,0)</f>
        <v>0</v>
      </c>
      <c r="AY225" s="313">
        <f t="shared" ref="AY225" si="4551">IF($N225="In (zvyšuje náklady)",AO225,0)</f>
        <v>0</v>
      </c>
      <c r="AZ225" s="313" t="str">
        <f t="shared" ref="AZ225" si="4552">IF($N225="Out (znižuje náklady)",AF225,"0")</f>
        <v>0</v>
      </c>
      <c r="BA225" s="313" t="str">
        <f t="shared" ref="BA225" si="4553">IF($N225="Out (znižuje náklady)",AG225,"0")</f>
        <v>0</v>
      </c>
      <c r="BB225" s="313" t="str">
        <f t="shared" ref="BB225" si="4554">IF($N225="Out (znižuje náklady)",AH225,"0")</f>
        <v>0</v>
      </c>
      <c r="BC225" s="313" t="str">
        <f t="shared" ref="BC225" si="4555">IF($N225="Out (znižuje náklady)",AI225,"0")</f>
        <v>0</v>
      </c>
      <c r="BD225" s="313" t="str">
        <f t="shared" ref="BD225" si="4556">IF($N225="Out (znižuje náklady)",AJ225,"0")</f>
        <v>0</v>
      </c>
      <c r="BE225" s="313" t="str">
        <f t="shared" ref="BE225" si="4557">IF($N225="Out (znižuje náklady)",AK225,"0")</f>
        <v>0</v>
      </c>
      <c r="BF225" s="313" t="str">
        <f t="shared" ref="BF225" si="4558">IF($N225="Out (znižuje náklady)",AL225,"0")</f>
        <v>0</v>
      </c>
      <c r="BG225" s="313" t="str">
        <f t="shared" ref="BG225" si="4559">IF($N225="Out (znižuje náklady)",AM225,"0")</f>
        <v>0</v>
      </c>
      <c r="BH225" s="313" t="str">
        <f t="shared" ref="BH225" si="4560">IF($N225="Out (znižuje náklady)",AN225,"0")</f>
        <v>0</v>
      </c>
      <c r="BI225" s="324" t="str">
        <f t="shared" ref="BI225" si="4561">IF($N225="Out (znižuje náklady)",AO225,"0")</f>
        <v>0</v>
      </c>
      <c r="BJ225" s="314">
        <f>IF(F225=vstupy!$B$47,0,1)</f>
        <v>1</v>
      </c>
      <c r="BK225" s="315" t="e">
        <f t="shared" ref="BK225" si="4562">$BJ225*AP225</f>
        <v>#VALUE!</v>
      </c>
      <c r="BL225" s="313">
        <f t="shared" ref="BL225" si="4563">$BJ225*AQ225</f>
        <v>0</v>
      </c>
      <c r="BM225" s="313">
        <f t="shared" ref="BM225" si="4564">$BJ225*AR225</f>
        <v>50</v>
      </c>
      <c r="BN225" s="313">
        <f t="shared" ref="BN225" si="4565">$BJ225*AS225</f>
        <v>0</v>
      </c>
      <c r="BO225" s="313" t="e">
        <f t="shared" ref="BO225" si="4566">$BJ225*AT225</f>
        <v>#VALUE!</v>
      </c>
      <c r="BP225" s="313">
        <f t="shared" ref="BP225" si="4567">$BJ225*AU225</f>
        <v>0</v>
      </c>
      <c r="BQ225" s="313">
        <f t="shared" ref="BQ225" si="4568">$BJ225*AV225</f>
        <v>0</v>
      </c>
      <c r="BR225" s="313">
        <f t="shared" ref="BR225" si="4569">$BJ225*AW225</f>
        <v>0</v>
      </c>
      <c r="BS225" s="313">
        <f t="shared" ref="BS225" si="4570">$BJ225*AX225</f>
        <v>0</v>
      </c>
      <c r="BT225" s="310">
        <f t="shared" ref="BT225" si="4571">$BJ225*AY225</f>
        <v>0</v>
      </c>
      <c r="BU225" s="315">
        <f t="shared" ref="BU225" si="4572">$BJ225*AZ225</f>
        <v>0</v>
      </c>
      <c r="BV225" s="313">
        <f t="shared" ref="BV225" si="4573">$BJ225*BA225</f>
        <v>0</v>
      </c>
      <c r="BW225" s="313">
        <f t="shared" ref="BW225" si="4574">$BJ225*BB225</f>
        <v>0</v>
      </c>
      <c r="BX225" s="313">
        <f t="shared" ref="BX225" si="4575">$BJ225*BC225</f>
        <v>0</v>
      </c>
      <c r="BY225" s="313">
        <f t="shared" ref="BY225" si="4576">$BJ225*BD225</f>
        <v>0</v>
      </c>
      <c r="BZ225" s="313">
        <f t="shared" ref="BZ225" si="4577">$BJ225*BE225</f>
        <v>0</v>
      </c>
      <c r="CA225" s="313">
        <f t="shared" ref="CA225" si="4578">$BJ225*BF225</f>
        <v>0</v>
      </c>
      <c r="CB225" s="313">
        <f t="shared" ref="CB225" si="4579">$BJ225*BG225</f>
        <v>0</v>
      </c>
      <c r="CC225" s="313">
        <f t="shared" ref="CC225" si="4580">$BJ225*BH225</f>
        <v>0</v>
      </c>
      <c r="CD225" s="310">
        <f t="shared" ref="CD225" si="4581">$BJ225*BI225</f>
        <v>0</v>
      </c>
      <c r="CE225" s="316">
        <f>IF(N225="Nemení sa",1,0)</f>
        <v>0</v>
      </c>
      <c r="CF225" s="315">
        <f>AG225*$CE225</f>
        <v>0</v>
      </c>
      <c r="CG225" s="313">
        <f>AI225*$CE225</f>
        <v>0</v>
      </c>
      <c r="CH225" s="313">
        <f>AK225*$CE225</f>
        <v>0</v>
      </c>
      <c r="CI225" s="313">
        <f>AM225*$CE225</f>
        <v>0</v>
      </c>
      <c r="CJ225" s="310">
        <f>AO225*$CE225</f>
        <v>0</v>
      </c>
      <c r="CK225" s="317">
        <f t="shared" ref="CK225" si="4582">SUM(CF225:CJ227)</f>
        <v>0</v>
      </c>
      <c r="CL225" s="318">
        <f>IF(F225=vstupy!B$42,"1",0)</f>
        <v>0</v>
      </c>
      <c r="CM225" s="315">
        <f t="shared" ref="CM225" si="4583">IF($CL225="1",AP225,0)</f>
        <v>0</v>
      </c>
      <c r="CN225" s="313">
        <f t="shared" ref="CN225" si="4584">IF($CL225="1",AQ225,0)</f>
        <v>0</v>
      </c>
      <c r="CO225" s="313">
        <f t="shared" ref="CO225" si="4585">IF($CL225="1",AR225,0)</f>
        <v>0</v>
      </c>
      <c r="CP225" s="313">
        <f t="shared" ref="CP225" si="4586">IF($CL225="1",AS225,0)</f>
        <v>0</v>
      </c>
      <c r="CQ225" s="313">
        <f t="shared" ref="CQ225" si="4587">IF($CL225="1",AT225,0)</f>
        <v>0</v>
      </c>
      <c r="CR225" s="313">
        <f t="shared" ref="CR225" si="4588">IF($CL225="1",AU225,0)</f>
        <v>0</v>
      </c>
      <c r="CS225" s="313">
        <f t="shared" ref="CS225" si="4589">IF($CL225="1",AV225,0)</f>
        <v>0</v>
      </c>
      <c r="CT225" s="313">
        <f t="shared" ref="CT225" si="4590">IF($CL225="1",AW225,0)</f>
        <v>0</v>
      </c>
      <c r="CU225" s="313">
        <f t="shared" ref="CU225" si="4591">IF($CL225="1",AX225,0)</f>
        <v>0</v>
      </c>
      <c r="CV225" s="310">
        <f t="shared" ref="CV225" si="4592">IF($CL225="1",AY225,0)</f>
        <v>0</v>
      </c>
      <c r="CW225" s="314">
        <f>CP225+CT225+CV225</f>
        <v>0</v>
      </c>
      <c r="CX225" s="314">
        <f t="shared" ref="CX225" si="4593">CN225+CR225</f>
        <v>0</v>
      </c>
      <c r="CY225" s="315">
        <f t="shared" ref="CY225" si="4594">IF($CL225="1",AZ225,0)</f>
        <v>0</v>
      </c>
      <c r="CZ225" s="313">
        <f t="shared" ref="CZ225" si="4595">IF($CL225="1",BA225,0)</f>
        <v>0</v>
      </c>
      <c r="DA225" s="313">
        <f t="shared" ref="DA225" si="4596">IF($CL225="1",BB225,0)</f>
        <v>0</v>
      </c>
      <c r="DB225" s="313">
        <f t="shared" ref="DB225" si="4597">IF($CL225="1",BC225,0)</f>
        <v>0</v>
      </c>
      <c r="DC225" s="313">
        <f t="shared" ref="DC225" si="4598">IF($CL225="1",BD225,0)</f>
        <v>0</v>
      </c>
      <c r="DD225" s="313">
        <f t="shared" ref="DD225" si="4599">IF($CL225="1",BE225,0)</f>
        <v>0</v>
      </c>
      <c r="DE225" s="313">
        <f t="shared" ref="DE225" si="4600">IF($CL225="1",BF225,0)</f>
        <v>0</v>
      </c>
      <c r="DF225" s="313">
        <f t="shared" ref="DF225" si="4601">IF($CL225="1",BG225,0)</f>
        <v>0</v>
      </c>
      <c r="DG225" s="313">
        <f t="shared" ref="DG225" si="4602">IF($CL225="1",BH225,0)</f>
        <v>0</v>
      </c>
      <c r="DH225" s="310">
        <f t="shared" ref="DH225" si="4603">IF($CL225="1",BI225,0)</f>
        <v>0</v>
      </c>
      <c r="DI225" s="321">
        <f>DB225+DF225+DH225</f>
        <v>0</v>
      </c>
      <c r="DJ225" s="321">
        <f t="shared" ref="DJ225" si="4604">CZ225+DD225</f>
        <v>0</v>
      </c>
      <c r="DK225" s="322">
        <f>IF(CE225=0,1,0)</f>
        <v>1</v>
      </c>
      <c r="DL225" s="322">
        <f>IFERROR(IF($AF225="N",AH225+AJ225+AL225+AN225,AF225+AH225+AJ225+AL225+AN225),0)*$DK225</f>
        <v>0</v>
      </c>
      <c r="DM225" s="322">
        <f>(AG225+AI225+AK225+AM225+AO225)*$DK225</f>
        <v>0</v>
      </c>
      <c r="DN225" s="322">
        <f>AS225+AW225+AY225-CW225</f>
        <v>0</v>
      </c>
      <c r="DO225" s="322">
        <f>BC225+BG225+BI225-DI225</f>
        <v>0</v>
      </c>
      <c r="DP225" s="322">
        <f>DN225+DO225</f>
        <v>0</v>
      </c>
      <c r="DQ225" s="323" t="str">
        <f>IF(OR(F225=vstupy!B$40,F225=vstupy!B$41,F225=vstupy!B$42,),"0","1")</f>
        <v>0</v>
      </c>
      <c r="DR225" s="315">
        <f>IF($DQ225="1",AQ225,"0")+CF225</f>
        <v>0</v>
      </c>
      <c r="DS225" s="313">
        <f>IF($DQ225="1",AS225,"0")+CG225</f>
        <v>0</v>
      </c>
      <c r="DT225" s="313">
        <f>IF($DQ225="1",AU225,"0")+CH225</f>
        <v>0</v>
      </c>
      <c r="DU225" s="313">
        <f>IF($DQ225="1",AW225,"0")+CI225</f>
        <v>0</v>
      </c>
      <c r="DV225" s="310">
        <f>IF($DQ225="1",AY225,"0")+CJ225</f>
        <v>0</v>
      </c>
      <c r="DW225" s="311">
        <f t="shared" ref="DW225" si="4605">SUM(DR225:DV227)</f>
        <v>0</v>
      </c>
      <c r="DX225" s="315" t="str">
        <f t="shared" ref="DX225" si="4606">IF($DQ225="1",BA225,"0")</f>
        <v>0</v>
      </c>
      <c r="DY225" s="313" t="str">
        <f t="shared" ref="DY225" si="4607">IF($DQ225="1",BC225,"0")</f>
        <v>0</v>
      </c>
      <c r="DZ225" s="313" t="str">
        <f t="shared" ref="DZ225" si="4608">IF($DQ225="1",BE225,"0")</f>
        <v>0</v>
      </c>
      <c r="EA225" s="313" t="str">
        <f>IF($DQ225="1",BG225,"0")</f>
        <v>0</v>
      </c>
      <c r="EB225" s="310" t="str">
        <f>IF($DQ225="1",BI225,"0")</f>
        <v>0</v>
      </c>
      <c r="EC225" s="311">
        <f t="shared" ref="EC225" si="4609">SUM(DX225:EB227)</f>
        <v>0</v>
      </c>
      <c r="ED225" s="312">
        <f>EC225+DW225</f>
        <v>0</v>
      </c>
    </row>
    <row r="226" spans="2:134" ht="12.6" customHeight="1" x14ac:dyDescent="0.2">
      <c r="B226" s="365"/>
      <c r="C226" s="364"/>
      <c r="D226" s="364"/>
      <c r="E226" s="364"/>
      <c r="F226" s="359"/>
      <c r="G226" s="361"/>
      <c r="H226" s="302"/>
      <c r="I226" s="302"/>
      <c r="J226" s="305"/>
      <c r="K226" s="359"/>
      <c r="L226" s="344"/>
      <c r="M226" s="367"/>
      <c r="N226" s="344"/>
      <c r="O226" s="344"/>
      <c r="P226" s="344"/>
      <c r="Q226" s="345"/>
      <c r="R226" s="346"/>
      <c r="S226" s="344"/>
      <c r="T226" s="347"/>
      <c r="U226" s="345"/>
      <c r="V226" s="346"/>
      <c r="W226" s="344"/>
      <c r="X226" s="174" t="s">
        <v>157</v>
      </c>
      <c r="Y226" s="188" t="s">
        <v>152</v>
      </c>
      <c r="Z226" s="185">
        <f>VLOOKUP($X226,vstupy!$B$18:$F$31,MATCH($Y226,vstupy!$B$17:$F$17,0),0)</f>
        <v>0</v>
      </c>
      <c r="AA226" s="121" t="s">
        <v>158</v>
      </c>
      <c r="AB226" s="185">
        <f>VLOOKUP($AA226,vstupy!$B$34:$C$36,2,FALSE)</f>
        <v>0</v>
      </c>
      <c r="AC226" s="185">
        <f t="shared" si="3921"/>
        <v>0</v>
      </c>
      <c r="AD226" s="342"/>
      <c r="AE226" s="326"/>
      <c r="AF226" s="315"/>
      <c r="AG226" s="330"/>
      <c r="AH226" s="330"/>
      <c r="AI226" s="330"/>
      <c r="AJ226" s="330"/>
      <c r="AK226" s="330"/>
      <c r="AL226" s="330"/>
      <c r="AM226" s="335"/>
      <c r="AN226" s="330"/>
      <c r="AO226" s="336"/>
      <c r="AP226" s="315"/>
      <c r="AQ226" s="313"/>
      <c r="AR226" s="313"/>
      <c r="AS226" s="313"/>
      <c r="AT226" s="313"/>
      <c r="AU226" s="313"/>
      <c r="AV226" s="313"/>
      <c r="AW226" s="313"/>
      <c r="AX226" s="313"/>
      <c r="AY226" s="313"/>
      <c r="AZ226" s="313"/>
      <c r="BA226" s="313"/>
      <c r="BB226" s="313"/>
      <c r="BC226" s="313"/>
      <c r="BD226" s="313"/>
      <c r="BE226" s="313"/>
      <c r="BF226" s="313"/>
      <c r="BG226" s="313"/>
      <c r="BH226" s="313"/>
      <c r="BI226" s="324"/>
      <c r="BJ226" s="314"/>
      <c r="BK226" s="315"/>
      <c r="BL226" s="313"/>
      <c r="BM226" s="313"/>
      <c r="BN226" s="313"/>
      <c r="BO226" s="313"/>
      <c r="BP226" s="313"/>
      <c r="BQ226" s="313"/>
      <c r="BR226" s="313"/>
      <c r="BS226" s="313"/>
      <c r="BT226" s="310"/>
      <c r="BU226" s="315"/>
      <c r="BV226" s="313"/>
      <c r="BW226" s="313"/>
      <c r="BX226" s="313"/>
      <c r="BY226" s="313"/>
      <c r="BZ226" s="313"/>
      <c r="CA226" s="313"/>
      <c r="CB226" s="313"/>
      <c r="CC226" s="313"/>
      <c r="CD226" s="310"/>
      <c r="CE226" s="316"/>
      <c r="CF226" s="315"/>
      <c r="CG226" s="313"/>
      <c r="CH226" s="313"/>
      <c r="CI226" s="313"/>
      <c r="CJ226" s="310"/>
      <c r="CK226" s="317"/>
      <c r="CL226" s="319"/>
      <c r="CM226" s="315"/>
      <c r="CN226" s="313"/>
      <c r="CO226" s="313"/>
      <c r="CP226" s="313"/>
      <c r="CQ226" s="313"/>
      <c r="CR226" s="313"/>
      <c r="CS226" s="313"/>
      <c r="CT226" s="313"/>
      <c r="CU226" s="313"/>
      <c r="CV226" s="310"/>
      <c r="CW226" s="314"/>
      <c r="CX226" s="314"/>
      <c r="CY226" s="315"/>
      <c r="CZ226" s="313"/>
      <c r="DA226" s="313"/>
      <c r="DB226" s="313"/>
      <c r="DC226" s="313"/>
      <c r="DD226" s="313"/>
      <c r="DE226" s="313"/>
      <c r="DF226" s="313"/>
      <c r="DG226" s="313"/>
      <c r="DH226" s="310"/>
      <c r="DI226" s="321"/>
      <c r="DJ226" s="321"/>
      <c r="DK226" s="322"/>
      <c r="DL226" s="322"/>
      <c r="DM226" s="322"/>
      <c r="DN226" s="322"/>
      <c r="DO226" s="322"/>
      <c r="DP226" s="322"/>
      <c r="DQ226" s="323"/>
      <c r="DR226" s="315"/>
      <c r="DS226" s="313"/>
      <c r="DT226" s="313"/>
      <c r="DU226" s="313"/>
      <c r="DV226" s="310"/>
      <c r="DW226" s="311"/>
      <c r="DX226" s="315"/>
      <c r="DY226" s="313"/>
      <c r="DZ226" s="313"/>
      <c r="EA226" s="313"/>
      <c r="EB226" s="310"/>
      <c r="EC226" s="311"/>
      <c r="ED226" s="312"/>
    </row>
    <row r="227" spans="2:134" ht="12.6" customHeight="1" x14ac:dyDescent="0.2">
      <c r="B227" s="365"/>
      <c r="C227" s="364"/>
      <c r="D227" s="364"/>
      <c r="E227" s="364"/>
      <c r="F227" s="360"/>
      <c r="G227" s="361"/>
      <c r="H227" s="303"/>
      <c r="I227" s="303"/>
      <c r="J227" s="306"/>
      <c r="K227" s="360"/>
      <c r="L227" s="344"/>
      <c r="M227" s="367"/>
      <c r="N227" s="344"/>
      <c r="O227" s="344"/>
      <c r="P227" s="344"/>
      <c r="Q227" s="345"/>
      <c r="R227" s="346"/>
      <c r="S227" s="344"/>
      <c r="T227" s="347"/>
      <c r="U227" s="345"/>
      <c r="V227" s="346"/>
      <c r="W227" s="344"/>
      <c r="X227" s="174" t="s">
        <v>157</v>
      </c>
      <c r="Y227" s="188" t="s">
        <v>152</v>
      </c>
      <c r="Z227" s="185">
        <f>VLOOKUP($X227,vstupy!$B$18:$F$31,MATCH($Y227,vstupy!$B$17:$F$17,0),0)</f>
        <v>0</v>
      </c>
      <c r="AA227" s="121" t="s">
        <v>158</v>
      </c>
      <c r="AB227" s="185">
        <f>VLOOKUP($AA227,vstupy!$B$34:$C$36,2,FALSE)</f>
        <v>0</v>
      </c>
      <c r="AC227" s="185">
        <f t="shared" si="3921"/>
        <v>0</v>
      </c>
      <c r="AD227" s="343"/>
      <c r="AE227" s="327"/>
      <c r="AF227" s="315"/>
      <c r="AG227" s="330"/>
      <c r="AH227" s="330"/>
      <c r="AI227" s="330"/>
      <c r="AJ227" s="330"/>
      <c r="AK227" s="330"/>
      <c r="AL227" s="330"/>
      <c r="AM227" s="333"/>
      <c r="AN227" s="330"/>
      <c r="AO227" s="336"/>
      <c r="AP227" s="315"/>
      <c r="AQ227" s="313"/>
      <c r="AR227" s="313"/>
      <c r="AS227" s="313"/>
      <c r="AT227" s="313"/>
      <c r="AU227" s="313"/>
      <c r="AV227" s="313"/>
      <c r="AW227" s="313"/>
      <c r="AX227" s="313"/>
      <c r="AY227" s="313"/>
      <c r="AZ227" s="313"/>
      <c r="BA227" s="313"/>
      <c r="BB227" s="313"/>
      <c r="BC227" s="313"/>
      <c r="BD227" s="313"/>
      <c r="BE227" s="313"/>
      <c r="BF227" s="313"/>
      <c r="BG227" s="313"/>
      <c r="BH227" s="313"/>
      <c r="BI227" s="324"/>
      <c r="BJ227" s="314"/>
      <c r="BK227" s="315"/>
      <c r="BL227" s="313"/>
      <c r="BM227" s="313"/>
      <c r="BN227" s="313"/>
      <c r="BO227" s="313"/>
      <c r="BP227" s="313"/>
      <c r="BQ227" s="313"/>
      <c r="BR227" s="313"/>
      <c r="BS227" s="313"/>
      <c r="BT227" s="310"/>
      <c r="BU227" s="315"/>
      <c r="BV227" s="313"/>
      <c r="BW227" s="313"/>
      <c r="BX227" s="313"/>
      <c r="BY227" s="313"/>
      <c r="BZ227" s="313"/>
      <c r="CA227" s="313"/>
      <c r="CB227" s="313"/>
      <c r="CC227" s="313"/>
      <c r="CD227" s="310"/>
      <c r="CE227" s="316"/>
      <c r="CF227" s="315"/>
      <c r="CG227" s="313"/>
      <c r="CH227" s="313"/>
      <c r="CI227" s="313"/>
      <c r="CJ227" s="310"/>
      <c r="CK227" s="317"/>
      <c r="CL227" s="320"/>
      <c r="CM227" s="315"/>
      <c r="CN227" s="313"/>
      <c r="CO227" s="313"/>
      <c r="CP227" s="313"/>
      <c r="CQ227" s="313"/>
      <c r="CR227" s="313"/>
      <c r="CS227" s="313"/>
      <c r="CT227" s="313"/>
      <c r="CU227" s="313"/>
      <c r="CV227" s="310"/>
      <c r="CW227" s="314"/>
      <c r="CX227" s="314"/>
      <c r="CY227" s="315"/>
      <c r="CZ227" s="313"/>
      <c r="DA227" s="313"/>
      <c r="DB227" s="313"/>
      <c r="DC227" s="313"/>
      <c r="DD227" s="313"/>
      <c r="DE227" s="313"/>
      <c r="DF227" s="313"/>
      <c r="DG227" s="313"/>
      <c r="DH227" s="310"/>
      <c r="DI227" s="321"/>
      <c r="DJ227" s="321"/>
      <c r="DK227" s="322"/>
      <c r="DL227" s="322"/>
      <c r="DM227" s="322"/>
      <c r="DN227" s="322"/>
      <c r="DO227" s="322"/>
      <c r="DP227" s="322"/>
      <c r="DQ227" s="323"/>
      <c r="DR227" s="315"/>
      <c r="DS227" s="313"/>
      <c r="DT227" s="313"/>
      <c r="DU227" s="313"/>
      <c r="DV227" s="310"/>
      <c r="DW227" s="311"/>
      <c r="DX227" s="315"/>
      <c r="DY227" s="313"/>
      <c r="DZ227" s="313"/>
      <c r="EA227" s="313"/>
      <c r="EB227" s="310"/>
      <c r="EC227" s="311"/>
      <c r="ED227" s="312"/>
    </row>
    <row r="228" spans="2:134" ht="12.6" customHeight="1" x14ac:dyDescent="0.2">
      <c r="B228" s="366">
        <f t="shared" ref="B228" si="4610">B225+1</f>
        <v>74</v>
      </c>
      <c r="C228" s="363" t="s">
        <v>409</v>
      </c>
      <c r="D228" s="363" t="s">
        <v>407</v>
      </c>
      <c r="E228" s="363" t="s">
        <v>408</v>
      </c>
      <c r="F228" s="355" t="s">
        <v>208</v>
      </c>
      <c r="G228" s="362">
        <v>46417</v>
      </c>
      <c r="H228" s="307" t="str">
        <f t="shared" ref="H228" si="4611">IF($F228="3e)  Skoršia transpozícia  - zavedenie transpozície pred termínom ktorý určuje smernica EÚ. "," ","")</f>
        <v/>
      </c>
      <c r="I228" s="307" t="str">
        <f t="shared" ref="I228" si="4612">IF($F228="3e)  Skoršia transpozícia  - zavedenie transpozície pred termínom ktorý určuje smernica EÚ. ",$H228,"NA")</f>
        <v>NA</v>
      </c>
      <c r="J228" s="298">
        <f>IF(I228&gt;12,1,I228/12)</f>
        <v>1</v>
      </c>
      <c r="K228" s="355" t="s">
        <v>469</v>
      </c>
      <c r="L228" s="348">
        <v>9</v>
      </c>
      <c r="M228" s="354">
        <f>IF(L228="N",0,L228)</f>
        <v>9</v>
      </c>
      <c r="N228" s="348" t="s">
        <v>211</v>
      </c>
      <c r="O228" s="348"/>
      <c r="P228" s="348">
        <v>150</v>
      </c>
      <c r="Q228" s="349" t="s">
        <v>185</v>
      </c>
      <c r="R228" s="350">
        <f>VLOOKUP(Q228,vstupy!$B$3:$C$15,2,FALSE)</f>
        <v>0.25</v>
      </c>
      <c r="S228" s="348"/>
      <c r="T228" s="351"/>
      <c r="U228" s="349" t="s">
        <v>36</v>
      </c>
      <c r="V228" s="350">
        <f>VLOOKUP(U228,vstupy!$B$3:$C$15,2,FALSE)</f>
        <v>0</v>
      </c>
      <c r="W228" s="348"/>
      <c r="X228" s="283" t="s">
        <v>157</v>
      </c>
      <c r="Y228" s="284" t="s">
        <v>152</v>
      </c>
      <c r="Z228" s="285">
        <f>VLOOKUP($X228,vstupy!$B$18:$F$31,MATCH($Y228,vstupy!$B$17:$F$17,0),0)</f>
        <v>0</v>
      </c>
      <c r="AA228" s="286" t="s">
        <v>158</v>
      </c>
      <c r="AB228" s="285">
        <f>VLOOKUP($AA228,vstupy!$B$34:$C$36,2,FALSE)</f>
        <v>0</v>
      </c>
      <c r="AC228" s="285">
        <f t="shared" si="3921"/>
        <v>0</v>
      </c>
      <c r="AD228" s="338" t="s">
        <v>36</v>
      </c>
      <c r="AE228" s="325">
        <f>VLOOKUP(AD228,vstupy!$B$3:$C$15,2,FALSE)</f>
        <v>0</v>
      </c>
      <c r="AF228" s="328">
        <f>IFERROR(IF(M228=0,"N",O228/L228*J228),0)</f>
        <v>0</v>
      </c>
      <c r="AG228" s="330">
        <f>O228*J228</f>
        <v>0</v>
      </c>
      <c r="AH228" s="332">
        <f t="shared" ref="AH228" si="4613">P228*R228*J228</f>
        <v>37.5</v>
      </c>
      <c r="AI228" s="333">
        <f t="shared" ref="AI228" si="4614">IFERROR(AH228*M228,0)</f>
        <v>337.5</v>
      </c>
      <c r="AJ228" s="332">
        <f t="shared" ref="AJ228" si="4615">IFERROR(IF(M228=0,"N",S228/L228*J228),0)</f>
        <v>0</v>
      </c>
      <c r="AK228" s="330">
        <f t="shared" ref="AK228" si="4616">S228*J228</f>
        <v>0</v>
      </c>
      <c r="AL228" s="330">
        <f>T228*V228*J228</f>
        <v>0</v>
      </c>
      <c r="AM228" s="334">
        <f t="shared" ref="AM228" si="4617">IFERROR(AL228*M228,0)</f>
        <v>0</v>
      </c>
      <c r="AN228" s="333">
        <f t="shared" ref="AN228" si="4618">IF(W228&gt;0,IF(AE228&gt;0,($G$5/160)*(W228/60)*AE228*J228,0),IF(AE228&gt;0,($G$5/160)*((AC228+AC229+AC230)/60)*AE228*J228,0))</f>
        <v>0</v>
      </c>
      <c r="AO228" s="336">
        <f>IFERROR(AN228*M228,0)</f>
        <v>0</v>
      </c>
      <c r="AP228" s="315">
        <f t="shared" ref="AP228" si="4619">IF($N228="In (zvyšuje náklady)",AF228,0)</f>
        <v>0</v>
      </c>
      <c r="AQ228" s="313">
        <f t="shared" ref="AQ228" si="4620">IF($N228="In (zvyšuje náklady)",AG228,0)</f>
        <v>0</v>
      </c>
      <c r="AR228" s="313">
        <f t="shared" ref="AR228" si="4621">IF($N228="In (zvyšuje náklady)",AH228,0)</f>
        <v>37.5</v>
      </c>
      <c r="AS228" s="313">
        <f t="shared" ref="AS228" si="4622">IF($N228="In (zvyšuje náklady)",AI228,0)</f>
        <v>337.5</v>
      </c>
      <c r="AT228" s="313">
        <f t="shared" ref="AT228" si="4623">IF($N228="In (zvyšuje náklady)",AJ228,0)</f>
        <v>0</v>
      </c>
      <c r="AU228" s="313">
        <f t="shared" ref="AU228" si="4624">IF($N228="In (zvyšuje náklady)",AK228,0)</f>
        <v>0</v>
      </c>
      <c r="AV228" s="313">
        <f t="shared" ref="AV228" si="4625">IF($N228="In (zvyšuje náklady)",AL228,0)</f>
        <v>0</v>
      </c>
      <c r="AW228" s="313">
        <f t="shared" ref="AW228" si="4626">IF($N228="In (zvyšuje náklady)",AM228,0)</f>
        <v>0</v>
      </c>
      <c r="AX228" s="313">
        <f t="shared" ref="AX228" si="4627">IF($N228="In (zvyšuje náklady)",AN228,0)</f>
        <v>0</v>
      </c>
      <c r="AY228" s="313">
        <f t="shared" ref="AY228" si="4628">IF($N228="In (zvyšuje náklady)",AO228,0)</f>
        <v>0</v>
      </c>
      <c r="AZ228" s="313" t="str">
        <f t="shared" ref="AZ228" si="4629">IF($N228="Out (znižuje náklady)",AF228,"0")</f>
        <v>0</v>
      </c>
      <c r="BA228" s="313" t="str">
        <f t="shared" ref="BA228" si="4630">IF($N228="Out (znižuje náklady)",AG228,"0")</f>
        <v>0</v>
      </c>
      <c r="BB228" s="313" t="str">
        <f t="shared" ref="BB228" si="4631">IF($N228="Out (znižuje náklady)",AH228,"0")</f>
        <v>0</v>
      </c>
      <c r="BC228" s="313" t="str">
        <f t="shared" ref="BC228" si="4632">IF($N228="Out (znižuje náklady)",AI228,"0")</f>
        <v>0</v>
      </c>
      <c r="BD228" s="313" t="str">
        <f t="shared" ref="BD228" si="4633">IF($N228="Out (znižuje náklady)",AJ228,"0")</f>
        <v>0</v>
      </c>
      <c r="BE228" s="313" t="str">
        <f t="shared" ref="BE228" si="4634">IF($N228="Out (znižuje náklady)",AK228,"0")</f>
        <v>0</v>
      </c>
      <c r="BF228" s="313" t="str">
        <f t="shared" ref="BF228" si="4635">IF($N228="Out (znižuje náklady)",AL228,"0")</f>
        <v>0</v>
      </c>
      <c r="BG228" s="313" t="str">
        <f t="shared" ref="BG228" si="4636">IF($N228="Out (znižuje náklady)",AM228,"0")</f>
        <v>0</v>
      </c>
      <c r="BH228" s="313" t="str">
        <f t="shared" ref="BH228" si="4637">IF($N228="Out (znižuje náklady)",AN228,"0")</f>
        <v>0</v>
      </c>
      <c r="BI228" s="324" t="str">
        <f t="shared" ref="BI228" si="4638">IF($N228="Out (znižuje náklady)",AO228,"0")</f>
        <v>0</v>
      </c>
      <c r="BJ228" s="314">
        <f>IF(F228=vstupy!$B$47,0,1)</f>
        <v>1</v>
      </c>
      <c r="BK228" s="315">
        <f t="shared" ref="BK228" si="4639">$BJ228*AP228</f>
        <v>0</v>
      </c>
      <c r="BL228" s="313">
        <f t="shared" ref="BL228" si="4640">$BJ228*AQ228</f>
        <v>0</v>
      </c>
      <c r="BM228" s="313">
        <f t="shared" ref="BM228" si="4641">$BJ228*AR228</f>
        <v>37.5</v>
      </c>
      <c r="BN228" s="313">
        <f t="shared" ref="BN228" si="4642">$BJ228*AS228</f>
        <v>337.5</v>
      </c>
      <c r="BO228" s="313">
        <f t="shared" ref="BO228" si="4643">$BJ228*AT228</f>
        <v>0</v>
      </c>
      <c r="BP228" s="313">
        <f t="shared" ref="BP228" si="4644">$BJ228*AU228</f>
        <v>0</v>
      </c>
      <c r="BQ228" s="313">
        <f t="shared" ref="BQ228" si="4645">$BJ228*AV228</f>
        <v>0</v>
      </c>
      <c r="BR228" s="313">
        <f t="shared" ref="BR228" si="4646">$BJ228*AW228</f>
        <v>0</v>
      </c>
      <c r="BS228" s="313">
        <f t="shared" ref="BS228" si="4647">$BJ228*AX228</f>
        <v>0</v>
      </c>
      <c r="BT228" s="310">
        <f t="shared" ref="BT228" si="4648">$BJ228*AY228</f>
        <v>0</v>
      </c>
      <c r="BU228" s="315">
        <f t="shared" ref="BU228" si="4649">$BJ228*AZ228</f>
        <v>0</v>
      </c>
      <c r="BV228" s="313">
        <f t="shared" ref="BV228" si="4650">$BJ228*BA228</f>
        <v>0</v>
      </c>
      <c r="BW228" s="313">
        <f t="shared" ref="BW228" si="4651">$BJ228*BB228</f>
        <v>0</v>
      </c>
      <c r="BX228" s="313">
        <f t="shared" ref="BX228" si="4652">$BJ228*BC228</f>
        <v>0</v>
      </c>
      <c r="BY228" s="313">
        <f t="shared" ref="BY228" si="4653">$BJ228*BD228</f>
        <v>0</v>
      </c>
      <c r="BZ228" s="313">
        <f t="shared" ref="BZ228" si="4654">$BJ228*BE228</f>
        <v>0</v>
      </c>
      <c r="CA228" s="313">
        <f t="shared" ref="CA228" si="4655">$BJ228*BF228</f>
        <v>0</v>
      </c>
      <c r="CB228" s="313">
        <f t="shared" ref="CB228" si="4656">$BJ228*BG228</f>
        <v>0</v>
      </c>
      <c r="CC228" s="313">
        <f t="shared" ref="CC228" si="4657">$BJ228*BH228</f>
        <v>0</v>
      </c>
      <c r="CD228" s="310">
        <f t="shared" ref="CD228" si="4658">$BJ228*BI228</f>
        <v>0</v>
      </c>
      <c r="CE228" s="316">
        <f>IF(N228="Nemení sa",1,0)</f>
        <v>0</v>
      </c>
      <c r="CF228" s="315">
        <f>AG228*$CE228</f>
        <v>0</v>
      </c>
      <c r="CG228" s="313">
        <f>AI228*$CE228</f>
        <v>0</v>
      </c>
      <c r="CH228" s="313">
        <f>AK228*$CE228</f>
        <v>0</v>
      </c>
      <c r="CI228" s="313">
        <f>AM228*$CE228</f>
        <v>0</v>
      </c>
      <c r="CJ228" s="310">
        <f>AO228*$CE228</f>
        <v>0</v>
      </c>
      <c r="CK228" s="317">
        <f t="shared" ref="CK228" si="4659">SUM(CF228:CJ230)</f>
        <v>0</v>
      </c>
      <c r="CL228" s="318">
        <f>IF(F228=vstupy!B$42,"1",0)</f>
        <v>0</v>
      </c>
      <c r="CM228" s="315">
        <f t="shared" ref="CM228" si="4660">IF($CL228="1",AP228,0)</f>
        <v>0</v>
      </c>
      <c r="CN228" s="313">
        <f t="shared" ref="CN228" si="4661">IF($CL228="1",AQ228,0)</f>
        <v>0</v>
      </c>
      <c r="CO228" s="313">
        <f t="shared" ref="CO228" si="4662">IF($CL228="1",AR228,0)</f>
        <v>0</v>
      </c>
      <c r="CP228" s="313">
        <f t="shared" ref="CP228" si="4663">IF($CL228="1",AS228,0)</f>
        <v>0</v>
      </c>
      <c r="CQ228" s="313">
        <f t="shared" ref="CQ228" si="4664">IF($CL228="1",AT228,0)</f>
        <v>0</v>
      </c>
      <c r="CR228" s="313">
        <f t="shared" ref="CR228" si="4665">IF($CL228="1",AU228,0)</f>
        <v>0</v>
      </c>
      <c r="CS228" s="313">
        <f t="shared" ref="CS228" si="4666">IF($CL228="1",AV228,0)</f>
        <v>0</v>
      </c>
      <c r="CT228" s="313">
        <f t="shared" ref="CT228" si="4667">IF($CL228="1",AW228,0)</f>
        <v>0</v>
      </c>
      <c r="CU228" s="313">
        <f t="shared" ref="CU228" si="4668">IF($CL228="1",AX228,0)</f>
        <v>0</v>
      </c>
      <c r="CV228" s="310">
        <f t="shared" ref="CV228" si="4669">IF($CL228="1",AY228,0)</f>
        <v>0</v>
      </c>
      <c r="CW228" s="314">
        <f>CP228+CT228+CV228</f>
        <v>0</v>
      </c>
      <c r="CX228" s="314">
        <f t="shared" ref="CX228" si="4670">CN228+CR228</f>
        <v>0</v>
      </c>
      <c r="CY228" s="315">
        <f t="shared" ref="CY228" si="4671">IF($CL228="1",AZ228,0)</f>
        <v>0</v>
      </c>
      <c r="CZ228" s="313">
        <f t="shared" ref="CZ228" si="4672">IF($CL228="1",BA228,0)</f>
        <v>0</v>
      </c>
      <c r="DA228" s="313">
        <f t="shared" ref="DA228" si="4673">IF($CL228="1",BB228,0)</f>
        <v>0</v>
      </c>
      <c r="DB228" s="313">
        <f t="shared" ref="DB228" si="4674">IF($CL228="1",BC228,0)</f>
        <v>0</v>
      </c>
      <c r="DC228" s="313">
        <f t="shared" ref="DC228" si="4675">IF($CL228="1",BD228,0)</f>
        <v>0</v>
      </c>
      <c r="DD228" s="313">
        <f t="shared" ref="DD228" si="4676">IF($CL228="1",BE228,0)</f>
        <v>0</v>
      </c>
      <c r="DE228" s="313">
        <f t="shared" ref="DE228" si="4677">IF($CL228="1",BF228,0)</f>
        <v>0</v>
      </c>
      <c r="DF228" s="313">
        <f t="shared" ref="DF228" si="4678">IF($CL228="1",BG228,0)</f>
        <v>0</v>
      </c>
      <c r="DG228" s="313">
        <f t="shared" ref="DG228" si="4679">IF($CL228="1",BH228,0)</f>
        <v>0</v>
      </c>
      <c r="DH228" s="310">
        <f t="shared" ref="DH228" si="4680">IF($CL228="1",BI228,0)</f>
        <v>0</v>
      </c>
      <c r="DI228" s="321">
        <f>DB228+DF228+DH228</f>
        <v>0</v>
      </c>
      <c r="DJ228" s="321">
        <f t="shared" ref="DJ228" si="4681">CZ228+DD228</f>
        <v>0</v>
      </c>
      <c r="DK228" s="322">
        <f>IF(CE228=0,1,0)</f>
        <v>1</v>
      </c>
      <c r="DL228" s="322">
        <f>IFERROR(IF($AF228="N",AH228+AJ228+AL228+AN228,AF228+AH228+AJ228+AL228+AN228),0)*$DK228</f>
        <v>37.5</v>
      </c>
      <c r="DM228" s="322">
        <f>(AG228+AI228+AK228+AM228+AO228)*$DK228</f>
        <v>337.5</v>
      </c>
      <c r="DN228" s="322">
        <f>AS228+AW228+AY228-CW228</f>
        <v>337.5</v>
      </c>
      <c r="DO228" s="322">
        <f>BC228+BG228+BI228-DI228</f>
        <v>0</v>
      </c>
      <c r="DP228" s="322">
        <f>DN228+DO228</f>
        <v>337.5</v>
      </c>
      <c r="DQ228" s="323" t="str">
        <f>IF(OR(F228=vstupy!B$40,F228=vstupy!B$41,F228=vstupy!B$42,),"0","1")</f>
        <v>0</v>
      </c>
      <c r="DR228" s="315">
        <f>IF($DQ228="1",AQ228,"0")+CF228</f>
        <v>0</v>
      </c>
      <c r="DS228" s="313">
        <f>IF($DQ228="1",AS228,"0")+CG228</f>
        <v>0</v>
      </c>
      <c r="DT228" s="313">
        <f>IF($DQ228="1",AU228,"0")+CH228</f>
        <v>0</v>
      </c>
      <c r="DU228" s="313">
        <f>IF($DQ228="1",AW228,"0")+CI228</f>
        <v>0</v>
      </c>
      <c r="DV228" s="310">
        <f>IF($DQ228="1",AY228,"0")+CJ228</f>
        <v>0</v>
      </c>
      <c r="DW228" s="311">
        <f t="shared" ref="DW228" si="4682">SUM(DR228:DV230)</f>
        <v>0</v>
      </c>
      <c r="DX228" s="315" t="str">
        <f t="shared" ref="DX228" si="4683">IF($DQ228="1",BA228,"0")</f>
        <v>0</v>
      </c>
      <c r="DY228" s="313" t="str">
        <f t="shared" ref="DY228" si="4684">IF($DQ228="1",BC228,"0")</f>
        <v>0</v>
      </c>
      <c r="DZ228" s="313" t="str">
        <f t="shared" ref="DZ228" si="4685">IF($DQ228="1",BE228,"0")</f>
        <v>0</v>
      </c>
      <c r="EA228" s="313" t="str">
        <f>IF($DQ228="1",BG228,"0")</f>
        <v>0</v>
      </c>
      <c r="EB228" s="310" t="str">
        <f>IF($DQ228="1",BI228,"0")</f>
        <v>0</v>
      </c>
      <c r="EC228" s="311">
        <f t="shared" ref="EC228" si="4686">SUM(DX228:EB230)</f>
        <v>0</v>
      </c>
      <c r="ED228" s="312">
        <f>EC228+DW228</f>
        <v>0</v>
      </c>
    </row>
    <row r="229" spans="2:134" ht="12.6" customHeight="1" x14ac:dyDescent="0.2">
      <c r="B229" s="366"/>
      <c r="C229" s="363"/>
      <c r="D229" s="363"/>
      <c r="E229" s="363"/>
      <c r="F229" s="356"/>
      <c r="G229" s="362"/>
      <c r="H229" s="308"/>
      <c r="I229" s="308"/>
      <c r="J229" s="299"/>
      <c r="K229" s="356"/>
      <c r="L229" s="348"/>
      <c r="M229" s="354"/>
      <c r="N229" s="348"/>
      <c r="O229" s="348"/>
      <c r="P229" s="348"/>
      <c r="Q229" s="349"/>
      <c r="R229" s="350"/>
      <c r="S229" s="348"/>
      <c r="T229" s="351"/>
      <c r="U229" s="349"/>
      <c r="V229" s="350"/>
      <c r="W229" s="348"/>
      <c r="X229" s="283" t="s">
        <v>157</v>
      </c>
      <c r="Y229" s="284" t="s">
        <v>152</v>
      </c>
      <c r="Z229" s="285">
        <f>VLOOKUP($X229,vstupy!$B$18:$F$31,MATCH($Y229,vstupy!$B$17:$F$17,0),0)</f>
        <v>0</v>
      </c>
      <c r="AA229" s="286" t="s">
        <v>158</v>
      </c>
      <c r="AB229" s="285">
        <f>VLOOKUP($AA229,vstupy!$B$34:$C$36,2,FALSE)</f>
        <v>0</v>
      </c>
      <c r="AC229" s="285">
        <f t="shared" si="3921"/>
        <v>0</v>
      </c>
      <c r="AD229" s="339"/>
      <c r="AE229" s="326"/>
      <c r="AF229" s="315"/>
      <c r="AG229" s="330"/>
      <c r="AH229" s="330"/>
      <c r="AI229" s="330"/>
      <c r="AJ229" s="330"/>
      <c r="AK229" s="330"/>
      <c r="AL229" s="330"/>
      <c r="AM229" s="335"/>
      <c r="AN229" s="330"/>
      <c r="AO229" s="336"/>
      <c r="AP229" s="315"/>
      <c r="AQ229" s="313"/>
      <c r="AR229" s="313"/>
      <c r="AS229" s="313"/>
      <c r="AT229" s="313"/>
      <c r="AU229" s="313"/>
      <c r="AV229" s="313"/>
      <c r="AW229" s="313"/>
      <c r="AX229" s="313"/>
      <c r="AY229" s="313"/>
      <c r="AZ229" s="313"/>
      <c r="BA229" s="313"/>
      <c r="BB229" s="313"/>
      <c r="BC229" s="313"/>
      <c r="BD229" s="313"/>
      <c r="BE229" s="313"/>
      <c r="BF229" s="313"/>
      <c r="BG229" s="313"/>
      <c r="BH229" s="313"/>
      <c r="BI229" s="324"/>
      <c r="BJ229" s="314"/>
      <c r="BK229" s="315"/>
      <c r="BL229" s="313"/>
      <c r="BM229" s="313"/>
      <c r="BN229" s="313"/>
      <c r="BO229" s="313"/>
      <c r="BP229" s="313"/>
      <c r="BQ229" s="313"/>
      <c r="BR229" s="313"/>
      <c r="BS229" s="313"/>
      <c r="BT229" s="310"/>
      <c r="BU229" s="315"/>
      <c r="BV229" s="313"/>
      <c r="BW229" s="313"/>
      <c r="BX229" s="313"/>
      <c r="BY229" s="313"/>
      <c r="BZ229" s="313"/>
      <c r="CA229" s="313"/>
      <c r="CB229" s="313"/>
      <c r="CC229" s="313"/>
      <c r="CD229" s="310"/>
      <c r="CE229" s="316"/>
      <c r="CF229" s="315"/>
      <c r="CG229" s="313"/>
      <c r="CH229" s="313"/>
      <c r="CI229" s="313"/>
      <c r="CJ229" s="310"/>
      <c r="CK229" s="317"/>
      <c r="CL229" s="319"/>
      <c r="CM229" s="315"/>
      <c r="CN229" s="313"/>
      <c r="CO229" s="313"/>
      <c r="CP229" s="313"/>
      <c r="CQ229" s="313"/>
      <c r="CR229" s="313"/>
      <c r="CS229" s="313"/>
      <c r="CT229" s="313"/>
      <c r="CU229" s="313"/>
      <c r="CV229" s="310"/>
      <c r="CW229" s="314"/>
      <c r="CX229" s="314"/>
      <c r="CY229" s="315"/>
      <c r="CZ229" s="313"/>
      <c r="DA229" s="313"/>
      <c r="DB229" s="313"/>
      <c r="DC229" s="313"/>
      <c r="DD229" s="313"/>
      <c r="DE229" s="313"/>
      <c r="DF229" s="313"/>
      <c r="DG229" s="313"/>
      <c r="DH229" s="310"/>
      <c r="DI229" s="321"/>
      <c r="DJ229" s="321"/>
      <c r="DK229" s="322"/>
      <c r="DL229" s="322"/>
      <c r="DM229" s="322"/>
      <c r="DN229" s="322"/>
      <c r="DO229" s="322"/>
      <c r="DP229" s="322"/>
      <c r="DQ229" s="323"/>
      <c r="DR229" s="315"/>
      <c r="DS229" s="313"/>
      <c r="DT229" s="313"/>
      <c r="DU229" s="313"/>
      <c r="DV229" s="310"/>
      <c r="DW229" s="311"/>
      <c r="DX229" s="315"/>
      <c r="DY229" s="313"/>
      <c r="DZ229" s="313"/>
      <c r="EA229" s="313"/>
      <c r="EB229" s="310"/>
      <c r="EC229" s="311"/>
      <c r="ED229" s="312"/>
    </row>
    <row r="230" spans="2:134" ht="12.6" customHeight="1" x14ac:dyDescent="0.2">
      <c r="B230" s="366"/>
      <c r="C230" s="363"/>
      <c r="D230" s="363"/>
      <c r="E230" s="363"/>
      <c r="F230" s="357"/>
      <c r="G230" s="362"/>
      <c r="H230" s="309"/>
      <c r="I230" s="309"/>
      <c r="J230" s="300"/>
      <c r="K230" s="357"/>
      <c r="L230" s="348"/>
      <c r="M230" s="354"/>
      <c r="N230" s="348"/>
      <c r="O230" s="348"/>
      <c r="P230" s="348"/>
      <c r="Q230" s="349"/>
      <c r="R230" s="350"/>
      <c r="S230" s="348"/>
      <c r="T230" s="351"/>
      <c r="U230" s="349"/>
      <c r="V230" s="350"/>
      <c r="W230" s="348"/>
      <c r="X230" s="283" t="s">
        <v>157</v>
      </c>
      <c r="Y230" s="284" t="s">
        <v>152</v>
      </c>
      <c r="Z230" s="285">
        <f>VLOOKUP($X230,vstupy!$B$18:$F$31,MATCH($Y230,vstupy!$B$17:$F$17,0),0)</f>
        <v>0</v>
      </c>
      <c r="AA230" s="286" t="s">
        <v>158</v>
      </c>
      <c r="AB230" s="285">
        <f>VLOOKUP($AA230,vstupy!$B$34:$C$36,2,FALSE)</f>
        <v>0</v>
      </c>
      <c r="AC230" s="285">
        <f t="shared" si="3921"/>
        <v>0</v>
      </c>
      <c r="AD230" s="340"/>
      <c r="AE230" s="327"/>
      <c r="AF230" s="315"/>
      <c r="AG230" s="330"/>
      <c r="AH230" s="330"/>
      <c r="AI230" s="330"/>
      <c r="AJ230" s="330"/>
      <c r="AK230" s="330"/>
      <c r="AL230" s="330"/>
      <c r="AM230" s="333"/>
      <c r="AN230" s="330"/>
      <c r="AO230" s="336"/>
      <c r="AP230" s="315"/>
      <c r="AQ230" s="313"/>
      <c r="AR230" s="313"/>
      <c r="AS230" s="313"/>
      <c r="AT230" s="313"/>
      <c r="AU230" s="313"/>
      <c r="AV230" s="313"/>
      <c r="AW230" s="313"/>
      <c r="AX230" s="313"/>
      <c r="AY230" s="313"/>
      <c r="AZ230" s="313"/>
      <c r="BA230" s="313"/>
      <c r="BB230" s="313"/>
      <c r="BC230" s="313"/>
      <c r="BD230" s="313"/>
      <c r="BE230" s="313"/>
      <c r="BF230" s="313"/>
      <c r="BG230" s="313"/>
      <c r="BH230" s="313"/>
      <c r="BI230" s="324"/>
      <c r="BJ230" s="314"/>
      <c r="BK230" s="315"/>
      <c r="BL230" s="313"/>
      <c r="BM230" s="313"/>
      <c r="BN230" s="313"/>
      <c r="BO230" s="313"/>
      <c r="BP230" s="313"/>
      <c r="BQ230" s="313"/>
      <c r="BR230" s="313"/>
      <c r="BS230" s="313"/>
      <c r="BT230" s="310"/>
      <c r="BU230" s="315"/>
      <c r="BV230" s="313"/>
      <c r="BW230" s="313"/>
      <c r="BX230" s="313"/>
      <c r="BY230" s="313"/>
      <c r="BZ230" s="313"/>
      <c r="CA230" s="313"/>
      <c r="CB230" s="313"/>
      <c r="CC230" s="313"/>
      <c r="CD230" s="310"/>
      <c r="CE230" s="316"/>
      <c r="CF230" s="315"/>
      <c r="CG230" s="313"/>
      <c r="CH230" s="313"/>
      <c r="CI230" s="313"/>
      <c r="CJ230" s="310"/>
      <c r="CK230" s="317"/>
      <c r="CL230" s="320"/>
      <c r="CM230" s="315"/>
      <c r="CN230" s="313"/>
      <c r="CO230" s="313"/>
      <c r="CP230" s="313"/>
      <c r="CQ230" s="313"/>
      <c r="CR230" s="313"/>
      <c r="CS230" s="313"/>
      <c r="CT230" s="313"/>
      <c r="CU230" s="313"/>
      <c r="CV230" s="310"/>
      <c r="CW230" s="314"/>
      <c r="CX230" s="314"/>
      <c r="CY230" s="315"/>
      <c r="CZ230" s="313"/>
      <c r="DA230" s="313"/>
      <c r="DB230" s="313"/>
      <c r="DC230" s="313"/>
      <c r="DD230" s="313"/>
      <c r="DE230" s="313"/>
      <c r="DF230" s="313"/>
      <c r="DG230" s="313"/>
      <c r="DH230" s="310"/>
      <c r="DI230" s="321"/>
      <c r="DJ230" s="321"/>
      <c r="DK230" s="322"/>
      <c r="DL230" s="322"/>
      <c r="DM230" s="322"/>
      <c r="DN230" s="322"/>
      <c r="DO230" s="322"/>
      <c r="DP230" s="322"/>
      <c r="DQ230" s="323"/>
      <c r="DR230" s="315"/>
      <c r="DS230" s="313"/>
      <c r="DT230" s="313"/>
      <c r="DU230" s="313"/>
      <c r="DV230" s="310"/>
      <c r="DW230" s="311"/>
      <c r="DX230" s="315"/>
      <c r="DY230" s="313"/>
      <c r="DZ230" s="313"/>
      <c r="EA230" s="313"/>
      <c r="EB230" s="310"/>
      <c r="EC230" s="311"/>
      <c r="ED230" s="312"/>
    </row>
    <row r="231" spans="2:134" ht="12.6" customHeight="1" x14ac:dyDescent="0.2">
      <c r="B231" s="365">
        <f t="shared" ref="B231" si="4687">B228+1</f>
        <v>75</v>
      </c>
      <c r="C231" s="364" t="s">
        <v>411</v>
      </c>
      <c r="D231" s="364" t="s">
        <v>407</v>
      </c>
      <c r="E231" s="364" t="s">
        <v>410</v>
      </c>
      <c r="F231" s="358" t="s">
        <v>208</v>
      </c>
      <c r="G231" s="361">
        <v>46417</v>
      </c>
      <c r="H231" s="301" t="str">
        <f t="shared" ref="H231" si="4688">IF($F231="3e)  Skoršia transpozícia  - zavedenie transpozície pred termínom ktorý určuje smernica EÚ. "," ","")</f>
        <v/>
      </c>
      <c r="I231" s="301" t="str">
        <f t="shared" ref="I231" si="4689">IF($F231="3e)  Skoršia transpozícia  - zavedenie transpozície pred termínom ktorý určuje smernica EÚ. ",$H231,"NA")</f>
        <v>NA</v>
      </c>
      <c r="J231" s="304">
        <f>IF(I231&gt;12,1,I231/12)</f>
        <v>1</v>
      </c>
      <c r="K231" s="358" t="s">
        <v>467</v>
      </c>
      <c r="L231" s="344">
        <v>0</v>
      </c>
      <c r="M231" s="367">
        <f>IF(L231="N",0,L231)</f>
        <v>0</v>
      </c>
      <c r="N231" s="344" t="s">
        <v>213</v>
      </c>
      <c r="O231" s="344"/>
      <c r="P231" s="344">
        <v>350</v>
      </c>
      <c r="Q231" s="345" t="s">
        <v>185</v>
      </c>
      <c r="R231" s="346">
        <f>VLOOKUP(Q231,vstupy!$B$3:$C$15,2,FALSE)</f>
        <v>0.25</v>
      </c>
      <c r="S231" s="344"/>
      <c r="T231" s="347"/>
      <c r="U231" s="345" t="s">
        <v>36</v>
      </c>
      <c r="V231" s="346">
        <f>VLOOKUP(U231,vstupy!$B$3:$C$15,2,FALSE)</f>
        <v>0</v>
      </c>
      <c r="W231" s="344"/>
      <c r="X231" s="174" t="s">
        <v>157</v>
      </c>
      <c r="Y231" s="188" t="s">
        <v>152</v>
      </c>
      <c r="Z231" s="185">
        <f>VLOOKUP($X231,vstupy!$B$18:$F$31,MATCH($Y231,vstupy!$B$17:$F$17,0),0)</f>
        <v>0</v>
      </c>
      <c r="AA231" s="121" t="s">
        <v>158</v>
      </c>
      <c r="AB231" s="185">
        <f>VLOOKUP($AA231,vstupy!$B$34:$C$36,2,FALSE)</f>
        <v>0</v>
      </c>
      <c r="AC231" s="185">
        <f t="shared" ref="AC231:AC248" si="4690">Z231+AB231</f>
        <v>0</v>
      </c>
      <c r="AD231" s="341" t="s">
        <v>36</v>
      </c>
      <c r="AE231" s="325">
        <f>VLOOKUP(AD231,vstupy!$B$3:$C$15,2,FALSE)</f>
        <v>0</v>
      </c>
      <c r="AF231" s="328" t="str">
        <f>IFERROR(IF(M231=0,"N",O231/L231*J231),0)</f>
        <v>N</v>
      </c>
      <c r="AG231" s="330">
        <f>O231*J231</f>
        <v>0</v>
      </c>
      <c r="AH231" s="332">
        <f t="shared" ref="AH231" si="4691">P231*R231*J231</f>
        <v>87.5</v>
      </c>
      <c r="AI231" s="333">
        <f t="shared" ref="AI231" si="4692">IFERROR(AH231*M231,0)</f>
        <v>0</v>
      </c>
      <c r="AJ231" s="332" t="str">
        <f t="shared" ref="AJ231" si="4693">IFERROR(IF(M231=0,"N",S231/L231*J231),0)</f>
        <v>N</v>
      </c>
      <c r="AK231" s="330">
        <f t="shared" ref="AK231" si="4694">S231*J231</f>
        <v>0</v>
      </c>
      <c r="AL231" s="330">
        <f>T231*V231*J231</f>
        <v>0</v>
      </c>
      <c r="AM231" s="334">
        <f t="shared" ref="AM231" si="4695">IFERROR(AL231*M231,0)</f>
        <v>0</v>
      </c>
      <c r="AN231" s="333">
        <f t="shared" ref="AN231" si="4696">IF(W231&gt;0,IF(AE231&gt;0,($G$5/160)*(W231/60)*AE231*J231,0),IF(AE231&gt;0,($G$5/160)*((AC231+AC232+AC233)/60)*AE231*J231,0))</f>
        <v>0</v>
      </c>
      <c r="AO231" s="336">
        <f>IFERROR(AN231*M231,0)</f>
        <v>0</v>
      </c>
      <c r="AP231" s="315">
        <f t="shared" ref="AP231" si="4697">IF($N231="In (zvyšuje náklady)",AF231,0)</f>
        <v>0</v>
      </c>
      <c r="AQ231" s="313">
        <f t="shared" ref="AQ231" si="4698">IF($N231="In (zvyšuje náklady)",AG231,0)</f>
        <v>0</v>
      </c>
      <c r="AR231" s="313">
        <f t="shared" ref="AR231" si="4699">IF($N231="In (zvyšuje náklady)",AH231,0)</f>
        <v>0</v>
      </c>
      <c r="AS231" s="313">
        <f t="shared" ref="AS231" si="4700">IF($N231="In (zvyšuje náklady)",AI231,0)</f>
        <v>0</v>
      </c>
      <c r="AT231" s="313">
        <f t="shared" ref="AT231" si="4701">IF($N231="In (zvyšuje náklady)",AJ231,0)</f>
        <v>0</v>
      </c>
      <c r="AU231" s="313">
        <f t="shared" ref="AU231" si="4702">IF($N231="In (zvyšuje náklady)",AK231,0)</f>
        <v>0</v>
      </c>
      <c r="AV231" s="313">
        <f t="shared" ref="AV231" si="4703">IF($N231="In (zvyšuje náklady)",AL231,0)</f>
        <v>0</v>
      </c>
      <c r="AW231" s="313">
        <f t="shared" ref="AW231" si="4704">IF($N231="In (zvyšuje náklady)",AM231,0)</f>
        <v>0</v>
      </c>
      <c r="AX231" s="313">
        <f t="shared" ref="AX231" si="4705">IF($N231="In (zvyšuje náklady)",AN231,0)</f>
        <v>0</v>
      </c>
      <c r="AY231" s="313">
        <f t="shared" ref="AY231" si="4706">IF($N231="In (zvyšuje náklady)",AO231,0)</f>
        <v>0</v>
      </c>
      <c r="AZ231" s="313" t="str">
        <f t="shared" ref="AZ231" si="4707">IF($N231="Out (znižuje náklady)",AF231,"0")</f>
        <v>N</v>
      </c>
      <c r="BA231" s="313">
        <f t="shared" ref="BA231" si="4708">IF($N231="Out (znižuje náklady)",AG231,"0")</f>
        <v>0</v>
      </c>
      <c r="BB231" s="313">
        <f t="shared" ref="BB231" si="4709">IF($N231="Out (znižuje náklady)",AH231,"0")</f>
        <v>87.5</v>
      </c>
      <c r="BC231" s="313">
        <f t="shared" ref="BC231" si="4710">IF($N231="Out (znižuje náklady)",AI231,"0")</f>
        <v>0</v>
      </c>
      <c r="BD231" s="313" t="str">
        <f t="shared" ref="BD231" si="4711">IF($N231="Out (znižuje náklady)",AJ231,"0")</f>
        <v>N</v>
      </c>
      <c r="BE231" s="313">
        <f t="shared" ref="BE231" si="4712">IF($N231="Out (znižuje náklady)",AK231,"0")</f>
        <v>0</v>
      </c>
      <c r="BF231" s="313">
        <f t="shared" ref="BF231" si="4713">IF($N231="Out (znižuje náklady)",AL231,"0")</f>
        <v>0</v>
      </c>
      <c r="BG231" s="313">
        <f t="shared" ref="BG231" si="4714">IF($N231="Out (znižuje náklady)",AM231,"0")</f>
        <v>0</v>
      </c>
      <c r="BH231" s="313">
        <f t="shared" ref="BH231" si="4715">IF($N231="Out (znižuje náklady)",AN231,"0")</f>
        <v>0</v>
      </c>
      <c r="BI231" s="324">
        <f t="shared" ref="BI231" si="4716">IF($N231="Out (znižuje náklady)",AO231,"0")</f>
        <v>0</v>
      </c>
      <c r="BJ231" s="314">
        <f>IF(F231=vstupy!$B$47,0,1)</f>
        <v>1</v>
      </c>
      <c r="BK231" s="315">
        <f t="shared" ref="BK231" si="4717">$BJ231*AP231</f>
        <v>0</v>
      </c>
      <c r="BL231" s="313">
        <f t="shared" ref="BL231" si="4718">$BJ231*AQ231</f>
        <v>0</v>
      </c>
      <c r="BM231" s="313">
        <f t="shared" ref="BM231" si="4719">$BJ231*AR231</f>
        <v>0</v>
      </c>
      <c r="BN231" s="313">
        <f t="shared" ref="BN231" si="4720">$BJ231*AS231</f>
        <v>0</v>
      </c>
      <c r="BO231" s="313">
        <f t="shared" ref="BO231" si="4721">$BJ231*AT231</f>
        <v>0</v>
      </c>
      <c r="BP231" s="313">
        <f t="shared" ref="BP231" si="4722">$BJ231*AU231</f>
        <v>0</v>
      </c>
      <c r="BQ231" s="313">
        <f t="shared" ref="BQ231" si="4723">$BJ231*AV231</f>
        <v>0</v>
      </c>
      <c r="BR231" s="313">
        <f t="shared" ref="BR231" si="4724">$BJ231*AW231</f>
        <v>0</v>
      </c>
      <c r="BS231" s="313">
        <f t="shared" ref="BS231" si="4725">$BJ231*AX231</f>
        <v>0</v>
      </c>
      <c r="BT231" s="310">
        <f t="shared" ref="BT231" si="4726">$BJ231*AY231</f>
        <v>0</v>
      </c>
      <c r="BU231" s="315" t="e">
        <f t="shared" ref="BU231" si="4727">$BJ231*AZ231</f>
        <v>#VALUE!</v>
      </c>
      <c r="BV231" s="313">
        <f t="shared" ref="BV231" si="4728">$BJ231*BA231</f>
        <v>0</v>
      </c>
      <c r="BW231" s="313">
        <f t="shared" ref="BW231" si="4729">$BJ231*BB231</f>
        <v>87.5</v>
      </c>
      <c r="BX231" s="313">
        <f t="shared" ref="BX231" si="4730">$BJ231*BC231</f>
        <v>0</v>
      </c>
      <c r="BY231" s="313" t="e">
        <f t="shared" ref="BY231" si="4731">$BJ231*BD231</f>
        <v>#VALUE!</v>
      </c>
      <c r="BZ231" s="313">
        <f t="shared" ref="BZ231" si="4732">$BJ231*BE231</f>
        <v>0</v>
      </c>
      <c r="CA231" s="313">
        <f t="shared" ref="CA231" si="4733">$BJ231*BF231</f>
        <v>0</v>
      </c>
      <c r="CB231" s="313">
        <f t="shared" ref="CB231" si="4734">$BJ231*BG231</f>
        <v>0</v>
      </c>
      <c r="CC231" s="313">
        <f t="shared" ref="CC231" si="4735">$BJ231*BH231</f>
        <v>0</v>
      </c>
      <c r="CD231" s="310">
        <f t="shared" ref="CD231" si="4736">$BJ231*BI231</f>
        <v>0</v>
      </c>
      <c r="CE231" s="316">
        <f>IF(N231="Nemení sa",1,0)</f>
        <v>0</v>
      </c>
      <c r="CF231" s="315">
        <f>AG231*$CE231</f>
        <v>0</v>
      </c>
      <c r="CG231" s="313">
        <f>AI231*$CE231</f>
        <v>0</v>
      </c>
      <c r="CH231" s="313">
        <f>AK231*$CE231</f>
        <v>0</v>
      </c>
      <c r="CI231" s="313">
        <f>AM231*$CE231</f>
        <v>0</v>
      </c>
      <c r="CJ231" s="310">
        <f>AO231*$CE231</f>
        <v>0</v>
      </c>
      <c r="CK231" s="317">
        <f t="shared" ref="CK231" si="4737">SUM(CF231:CJ233)</f>
        <v>0</v>
      </c>
      <c r="CL231" s="318">
        <f>IF(F231=vstupy!B$42,"1",0)</f>
        <v>0</v>
      </c>
      <c r="CM231" s="315">
        <f t="shared" ref="CM231" si="4738">IF($CL231="1",AP231,0)</f>
        <v>0</v>
      </c>
      <c r="CN231" s="313">
        <f t="shared" ref="CN231" si="4739">IF($CL231="1",AQ231,0)</f>
        <v>0</v>
      </c>
      <c r="CO231" s="313">
        <f t="shared" ref="CO231" si="4740">IF($CL231="1",AR231,0)</f>
        <v>0</v>
      </c>
      <c r="CP231" s="313">
        <f t="shared" ref="CP231" si="4741">IF($CL231="1",AS231,0)</f>
        <v>0</v>
      </c>
      <c r="CQ231" s="313">
        <f t="shared" ref="CQ231" si="4742">IF($CL231="1",AT231,0)</f>
        <v>0</v>
      </c>
      <c r="CR231" s="313">
        <f t="shared" ref="CR231" si="4743">IF($CL231="1",AU231,0)</f>
        <v>0</v>
      </c>
      <c r="CS231" s="313">
        <f t="shared" ref="CS231" si="4744">IF($CL231="1",AV231,0)</f>
        <v>0</v>
      </c>
      <c r="CT231" s="313">
        <f t="shared" ref="CT231" si="4745">IF($CL231="1",AW231,0)</f>
        <v>0</v>
      </c>
      <c r="CU231" s="313">
        <f t="shared" ref="CU231" si="4746">IF($CL231="1",AX231,0)</f>
        <v>0</v>
      </c>
      <c r="CV231" s="310">
        <f t="shared" ref="CV231" si="4747">IF($CL231="1",AY231,0)</f>
        <v>0</v>
      </c>
      <c r="CW231" s="314">
        <f>CP231+CT231+CV231</f>
        <v>0</v>
      </c>
      <c r="CX231" s="314">
        <f t="shared" ref="CX231" si="4748">CN231+CR231</f>
        <v>0</v>
      </c>
      <c r="CY231" s="315">
        <f t="shared" ref="CY231" si="4749">IF($CL231="1",AZ231,0)</f>
        <v>0</v>
      </c>
      <c r="CZ231" s="313">
        <f t="shared" ref="CZ231" si="4750">IF($CL231="1",BA231,0)</f>
        <v>0</v>
      </c>
      <c r="DA231" s="313">
        <f t="shared" ref="DA231" si="4751">IF($CL231="1",BB231,0)</f>
        <v>0</v>
      </c>
      <c r="DB231" s="313">
        <f t="shared" ref="DB231" si="4752">IF($CL231="1",BC231,0)</f>
        <v>0</v>
      </c>
      <c r="DC231" s="313">
        <f t="shared" ref="DC231" si="4753">IF($CL231="1",BD231,0)</f>
        <v>0</v>
      </c>
      <c r="DD231" s="313">
        <f t="shared" ref="DD231" si="4754">IF($CL231="1",BE231,0)</f>
        <v>0</v>
      </c>
      <c r="DE231" s="313">
        <f t="shared" ref="DE231" si="4755">IF($CL231="1",BF231,0)</f>
        <v>0</v>
      </c>
      <c r="DF231" s="313">
        <f t="shared" ref="DF231" si="4756">IF($CL231="1",BG231,0)</f>
        <v>0</v>
      </c>
      <c r="DG231" s="313">
        <f t="shared" ref="DG231" si="4757">IF($CL231="1",BH231,0)</f>
        <v>0</v>
      </c>
      <c r="DH231" s="310">
        <f t="shared" ref="DH231" si="4758">IF($CL231="1",BI231,0)</f>
        <v>0</v>
      </c>
      <c r="DI231" s="321">
        <f>DB231+DF231+DH231</f>
        <v>0</v>
      </c>
      <c r="DJ231" s="321">
        <f t="shared" ref="DJ231" si="4759">CZ231+DD231</f>
        <v>0</v>
      </c>
      <c r="DK231" s="322">
        <f>IF(CE231=0,1,0)</f>
        <v>1</v>
      </c>
      <c r="DL231" s="322">
        <f>IFERROR(IF($AF231="N",AH231+AJ231+AL231+AN231,AF231+AH231+AJ231+AL231+AN231),0)*$DK231</f>
        <v>0</v>
      </c>
      <c r="DM231" s="322">
        <f>(AG231+AI231+AK231+AM231+AO231)*$DK231</f>
        <v>0</v>
      </c>
      <c r="DN231" s="322">
        <f>AS231+AW231+AY231-CW231</f>
        <v>0</v>
      </c>
      <c r="DO231" s="322">
        <f>BC231+BG231+BI231-DI231</f>
        <v>0</v>
      </c>
      <c r="DP231" s="322">
        <f>DN231+DO231</f>
        <v>0</v>
      </c>
      <c r="DQ231" s="323" t="str">
        <f>IF(OR(F231=vstupy!B$40,F231=vstupy!B$41,F231=vstupy!B$42,),"0","1")</f>
        <v>0</v>
      </c>
      <c r="DR231" s="315">
        <f>IF($DQ231="1",AQ231,"0")+CF231</f>
        <v>0</v>
      </c>
      <c r="DS231" s="313">
        <f>IF($DQ231="1",AS231,"0")+CG231</f>
        <v>0</v>
      </c>
      <c r="DT231" s="313">
        <f>IF($DQ231="1",AU231,"0")+CH231</f>
        <v>0</v>
      </c>
      <c r="DU231" s="313">
        <f>IF($DQ231="1",AW231,"0")+CI231</f>
        <v>0</v>
      </c>
      <c r="DV231" s="310">
        <f>IF($DQ231="1",AY231,"0")+CJ231</f>
        <v>0</v>
      </c>
      <c r="DW231" s="311">
        <f t="shared" ref="DW231" si="4760">SUM(DR231:DV233)</f>
        <v>0</v>
      </c>
      <c r="DX231" s="315" t="str">
        <f t="shared" ref="DX231" si="4761">IF($DQ231="1",BA231,"0")</f>
        <v>0</v>
      </c>
      <c r="DY231" s="313" t="str">
        <f t="shared" ref="DY231" si="4762">IF($DQ231="1",BC231,"0")</f>
        <v>0</v>
      </c>
      <c r="DZ231" s="313" t="str">
        <f t="shared" ref="DZ231" si="4763">IF($DQ231="1",BE231,"0")</f>
        <v>0</v>
      </c>
      <c r="EA231" s="313" t="str">
        <f>IF($DQ231="1",BG231,"0")</f>
        <v>0</v>
      </c>
      <c r="EB231" s="310" t="str">
        <f>IF($DQ231="1",BI231,"0")</f>
        <v>0</v>
      </c>
      <c r="EC231" s="311">
        <f t="shared" ref="EC231" si="4764">SUM(DX231:EB233)</f>
        <v>0</v>
      </c>
      <c r="ED231" s="312">
        <f>EC231+DW231</f>
        <v>0</v>
      </c>
    </row>
    <row r="232" spans="2:134" ht="12.6" customHeight="1" x14ac:dyDescent="0.2">
      <c r="B232" s="365"/>
      <c r="C232" s="364"/>
      <c r="D232" s="364"/>
      <c r="E232" s="364"/>
      <c r="F232" s="359"/>
      <c r="G232" s="361"/>
      <c r="H232" s="302"/>
      <c r="I232" s="302"/>
      <c r="J232" s="305"/>
      <c r="K232" s="359"/>
      <c r="L232" s="344"/>
      <c r="M232" s="367"/>
      <c r="N232" s="344"/>
      <c r="O232" s="344"/>
      <c r="P232" s="344"/>
      <c r="Q232" s="345"/>
      <c r="R232" s="346"/>
      <c r="S232" s="344"/>
      <c r="T232" s="347"/>
      <c r="U232" s="345"/>
      <c r="V232" s="346"/>
      <c r="W232" s="344"/>
      <c r="X232" s="174" t="s">
        <v>157</v>
      </c>
      <c r="Y232" s="188" t="s">
        <v>152</v>
      </c>
      <c r="Z232" s="185">
        <f>VLOOKUP($X232,vstupy!$B$18:$F$31,MATCH($Y232,vstupy!$B$17:$F$17,0),0)</f>
        <v>0</v>
      </c>
      <c r="AA232" s="121" t="s">
        <v>158</v>
      </c>
      <c r="AB232" s="185">
        <f>VLOOKUP($AA232,vstupy!$B$34:$C$36,2,FALSE)</f>
        <v>0</v>
      </c>
      <c r="AC232" s="185">
        <f t="shared" si="4690"/>
        <v>0</v>
      </c>
      <c r="AD232" s="342"/>
      <c r="AE232" s="326"/>
      <c r="AF232" s="315"/>
      <c r="AG232" s="330"/>
      <c r="AH232" s="330"/>
      <c r="AI232" s="330"/>
      <c r="AJ232" s="330"/>
      <c r="AK232" s="330"/>
      <c r="AL232" s="330"/>
      <c r="AM232" s="335"/>
      <c r="AN232" s="330"/>
      <c r="AO232" s="336"/>
      <c r="AP232" s="315"/>
      <c r="AQ232" s="313"/>
      <c r="AR232" s="313"/>
      <c r="AS232" s="313"/>
      <c r="AT232" s="313"/>
      <c r="AU232" s="313"/>
      <c r="AV232" s="313"/>
      <c r="AW232" s="313"/>
      <c r="AX232" s="313"/>
      <c r="AY232" s="313"/>
      <c r="AZ232" s="313"/>
      <c r="BA232" s="313"/>
      <c r="BB232" s="313"/>
      <c r="BC232" s="313"/>
      <c r="BD232" s="313"/>
      <c r="BE232" s="313"/>
      <c r="BF232" s="313"/>
      <c r="BG232" s="313"/>
      <c r="BH232" s="313"/>
      <c r="BI232" s="324"/>
      <c r="BJ232" s="314"/>
      <c r="BK232" s="315"/>
      <c r="BL232" s="313"/>
      <c r="BM232" s="313"/>
      <c r="BN232" s="313"/>
      <c r="BO232" s="313"/>
      <c r="BP232" s="313"/>
      <c r="BQ232" s="313"/>
      <c r="BR232" s="313"/>
      <c r="BS232" s="313"/>
      <c r="BT232" s="310"/>
      <c r="BU232" s="315"/>
      <c r="BV232" s="313"/>
      <c r="BW232" s="313"/>
      <c r="BX232" s="313"/>
      <c r="BY232" s="313"/>
      <c r="BZ232" s="313"/>
      <c r="CA232" s="313"/>
      <c r="CB232" s="313"/>
      <c r="CC232" s="313"/>
      <c r="CD232" s="310"/>
      <c r="CE232" s="316"/>
      <c r="CF232" s="315"/>
      <c r="CG232" s="313"/>
      <c r="CH232" s="313"/>
      <c r="CI232" s="313"/>
      <c r="CJ232" s="310"/>
      <c r="CK232" s="317"/>
      <c r="CL232" s="319"/>
      <c r="CM232" s="315"/>
      <c r="CN232" s="313"/>
      <c r="CO232" s="313"/>
      <c r="CP232" s="313"/>
      <c r="CQ232" s="313"/>
      <c r="CR232" s="313"/>
      <c r="CS232" s="313"/>
      <c r="CT232" s="313"/>
      <c r="CU232" s="313"/>
      <c r="CV232" s="310"/>
      <c r="CW232" s="314"/>
      <c r="CX232" s="314"/>
      <c r="CY232" s="315"/>
      <c r="CZ232" s="313"/>
      <c r="DA232" s="313"/>
      <c r="DB232" s="313"/>
      <c r="DC232" s="313"/>
      <c r="DD232" s="313"/>
      <c r="DE232" s="313"/>
      <c r="DF232" s="313"/>
      <c r="DG232" s="313"/>
      <c r="DH232" s="310"/>
      <c r="DI232" s="321"/>
      <c r="DJ232" s="321"/>
      <c r="DK232" s="322"/>
      <c r="DL232" s="322"/>
      <c r="DM232" s="322"/>
      <c r="DN232" s="322"/>
      <c r="DO232" s="322"/>
      <c r="DP232" s="322"/>
      <c r="DQ232" s="323"/>
      <c r="DR232" s="315"/>
      <c r="DS232" s="313"/>
      <c r="DT232" s="313"/>
      <c r="DU232" s="313"/>
      <c r="DV232" s="310"/>
      <c r="DW232" s="311"/>
      <c r="DX232" s="315"/>
      <c r="DY232" s="313"/>
      <c r="DZ232" s="313"/>
      <c r="EA232" s="313"/>
      <c r="EB232" s="310"/>
      <c r="EC232" s="311"/>
      <c r="ED232" s="312"/>
    </row>
    <row r="233" spans="2:134" ht="12.6" customHeight="1" x14ac:dyDescent="0.2">
      <c r="B233" s="365"/>
      <c r="C233" s="364"/>
      <c r="D233" s="364"/>
      <c r="E233" s="364"/>
      <c r="F233" s="360"/>
      <c r="G233" s="361"/>
      <c r="H233" s="303"/>
      <c r="I233" s="303"/>
      <c r="J233" s="306"/>
      <c r="K233" s="360"/>
      <c r="L233" s="344"/>
      <c r="M233" s="367"/>
      <c r="N233" s="344"/>
      <c r="O233" s="344"/>
      <c r="P233" s="344"/>
      <c r="Q233" s="345"/>
      <c r="R233" s="346"/>
      <c r="S233" s="344"/>
      <c r="T233" s="347"/>
      <c r="U233" s="345"/>
      <c r="V233" s="346"/>
      <c r="W233" s="344"/>
      <c r="X233" s="174" t="s">
        <v>157</v>
      </c>
      <c r="Y233" s="188" t="s">
        <v>152</v>
      </c>
      <c r="Z233" s="185">
        <f>VLOOKUP($X233,vstupy!$B$18:$F$31,MATCH($Y233,vstupy!$B$17:$F$17,0),0)</f>
        <v>0</v>
      </c>
      <c r="AA233" s="121" t="s">
        <v>158</v>
      </c>
      <c r="AB233" s="185">
        <f>VLOOKUP($AA233,vstupy!$B$34:$C$36,2,FALSE)</f>
        <v>0</v>
      </c>
      <c r="AC233" s="185">
        <f t="shared" si="4690"/>
        <v>0</v>
      </c>
      <c r="AD233" s="343"/>
      <c r="AE233" s="327"/>
      <c r="AF233" s="315"/>
      <c r="AG233" s="330"/>
      <c r="AH233" s="330"/>
      <c r="AI233" s="330"/>
      <c r="AJ233" s="330"/>
      <c r="AK233" s="330"/>
      <c r="AL233" s="330"/>
      <c r="AM233" s="333"/>
      <c r="AN233" s="330"/>
      <c r="AO233" s="336"/>
      <c r="AP233" s="315"/>
      <c r="AQ233" s="313"/>
      <c r="AR233" s="313"/>
      <c r="AS233" s="313"/>
      <c r="AT233" s="313"/>
      <c r="AU233" s="313"/>
      <c r="AV233" s="313"/>
      <c r="AW233" s="313"/>
      <c r="AX233" s="313"/>
      <c r="AY233" s="313"/>
      <c r="AZ233" s="313"/>
      <c r="BA233" s="313"/>
      <c r="BB233" s="313"/>
      <c r="BC233" s="313"/>
      <c r="BD233" s="313"/>
      <c r="BE233" s="313"/>
      <c r="BF233" s="313"/>
      <c r="BG233" s="313"/>
      <c r="BH233" s="313"/>
      <c r="BI233" s="324"/>
      <c r="BJ233" s="314"/>
      <c r="BK233" s="315"/>
      <c r="BL233" s="313"/>
      <c r="BM233" s="313"/>
      <c r="BN233" s="313"/>
      <c r="BO233" s="313"/>
      <c r="BP233" s="313"/>
      <c r="BQ233" s="313"/>
      <c r="BR233" s="313"/>
      <c r="BS233" s="313"/>
      <c r="BT233" s="310"/>
      <c r="BU233" s="315"/>
      <c r="BV233" s="313"/>
      <c r="BW233" s="313"/>
      <c r="BX233" s="313"/>
      <c r="BY233" s="313"/>
      <c r="BZ233" s="313"/>
      <c r="CA233" s="313"/>
      <c r="CB233" s="313"/>
      <c r="CC233" s="313"/>
      <c r="CD233" s="310"/>
      <c r="CE233" s="316"/>
      <c r="CF233" s="315"/>
      <c r="CG233" s="313"/>
      <c r="CH233" s="313"/>
      <c r="CI233" s="313"/>
      <c r="CJ233" s="310"/>
      <c r="CK233" s="317"/>
      <c r="CL233" s="320"/>
      <c r="CM233" s="315"/>
      <c r="CN233" s="313"/>
      <c r="CO233" s="313"/>
      <c r="CP233" s="313"/>
      <c r="CQ233" s="313"/>
      <c r="CR233" s="313"/>
      <c r="CS233" s="313"/>
      <c r="CT233" s="313"/>
      <c r="CU233" s="313"/>
      <c r="CV233" s="310"/>
      <c r="CW233" s="314"/>
      <c r="CX233" s="314"/>
      <c r="CY233" s="315"/>
      <c r="CZ233" s="313"/>
      <c r="DA233" s="313"/>
      <c r="DB233" s="313"/>
      <c r="DC233" s="313"/>
      <c r="DD233" s="313"/>
      <c r="DE233" s="313"/>
      <c r="DF233" s="313"/>
      <c r="DG233" s="313"/>
      <c r="DH233" s="310"/>
      <c r="DI233" s="321"/>
      <c r="DJ233" s="321"/>
      <c r="DK233" s="322"/>
      <c r="DL233" s="322"/>
      <c r="DM233" s="322"/>
      <c r="DN233" s="322"/>
      <c r="DO233" s="322"/>
      <c r="DP233" s="322"/>
      <c r="DQ233" s="323"/>
      <c r="DR233" s="315"/>
      <c r="DS233" s="313"/>
      <c r="DT233" s="313"/>
      <c r="DU233" s="313"/>
      <c r="DV233" s="310"/>
      <c r="DW233" s="311"/>
      <c r="DX233" s="315"/>
      <c r="DY233" s="313"/>
      <c r="DZ233" s="313"/>
      <c r="EA233" s="313"/>
      <c r="EB233" s="310"/>
      <c r="EC233" s="311"/>
      <c r="ED233" s="312"/>
    </row>
    <row r="234" spans="2:134" ht="12.6" customHeight="1" x14ac:dyDescent="0.2">
      <c r="B234" s="366">
        <f t="shared" ref="B234" si="4765">B231+1</f>
        <v>76</v>
      </c>
      <c r="C234" s="363" t="s">
        <v>417</v>
      </c>
      <c r="D234" s="363" t="s">
        <v>412</v>
      </c>
      <c r="E234" s="363" t="s">
        <v>413</v>
      </c>
      <c r="F234" s="355" t="s">
        <v>208</v>
      </c>
      <c r="G234" s="362">
        <v>46417</v>
      </c>
      <c r="H234" s="307" t="str">
        <f t="shared" ref="H234" si="4766">IF($F234="3e)  Skoršia transpozícia  - zavedenie transpozície pred termínom ktorý určuje smernica EÚ. "," ","")</f>
        <v/>
      </c>
      <c r="I234" s="307" t="str">
        <f t="shared" ref="I234" si="4767">IF($F234="3e)  Skoršia transpozícia  - zavedenie transpozície pred termínom ktorý určuje smernica EÚ. ",$H234,"NA")</f>
        <v>NA</v>
      </c>
      <c r="J234" s="298">
        <f>IF(I234&gt;12,1,I234/12)</f>
        <v>1</v>
      </c>
      <c r="K234" s="355" t="s">
        <v>469</v>
      </c>
      <c r="L234" s="348">
        <v>9</v>
      </c>
      <c r="M234" s="354">
        <f>IF(L234="N",0,L234)</f>
        <v>9</v>
      </c>
      <c r="N234" s="348" t="s">
        <v>213</v>
      </c>
      <c r="O234" s="348"/>
      <c r="P234" s="348">
        <v>100</v>
      </c>
      <c r="Q234" s="349" t="s">
        <v>185</v>
      </c>
      <c r="R234" s="350">
        <f>VLOOKUP(Q234,vstupy!$B$3:$C$15,2,FALSE)</f>
        <v>0.25</v>
      </c>
      <c r="S234" s="348"/>
      <c r="T234" s="351"/>
      <c r="U234" s="349" t="s">
        <v>36</v>
      </c>
      <c r="V234" s="350">
        <f>VLOOKUP(U234,vstupy!$B$3:$C$15,2,FALSE)</f>
        <v>0</v>
      </c>
      <c r="W234" s="348"/>
      <c r="X234" s="283" t="s">
        <v>157</v>
      </c>
      <c r="Y234" s="284" t="s">
        <v>152</v>
      </c>
      <c r="Z234" s="285">
        <f>VLOOKUP($X234,vstupy!$B$18:$F$31,MATCH($Y234,vstupy!$B$17:$F$17,0),0)</f>
        <v>0</v>
      </c>
      <c r="AA234" s="286" t="s">
        <v>158</v>
      </c>
      <c r="AB234" s="285">
        <f>VLOOKUP($AA234,vstupy!$B$34:$C$36,2,FALSE)</f>
        <v>0</v>
      </c>
      <c r="AC234" s="285">
        <f t="shared" si="4690"/>
        <v>0</v>
      </c>
      <c r="AD234" s="338" t="s">
        <v>36</v>
      </c>
      <c r="AE234" s="325">
        <f>VLOOKUP(AD234,vstupy!$B$3:$C$15,2,FALSE)</f>
        <v>0</v>
      </c>
      <c r="AF234" s="328">
        <f>IFERROR(IF(M234=0,"N",O234/L234*J234),0)</f>
        <v>0</v>
      </c>
      <c r="AG234" s="330">
        <f>O234*J234</f>
        <v>0</v>
      </c>
      <c r="AH234" s="332">
        <f t="shared" ref="AH234" si="4768">P234*R234*J234</f>
        <v>25</v>
      </c>
      <c r="AI234" s="333">
        <f t="shared" ref="AI234" si="4769">IFERROR(AH234*M234,0)</f>
        <v>225</v>
      </c>
      <c r="AJ234" s="332">
        <f t="shared" ref="AJ234" si="4770">IFERROR(IF(M234=0,"N",S234/L234*J234),0)</f>
        <v>0</v>
      </c>
      <c r="AK234" s="330">
        <f t="shared" ref="AK234" si="4771">S234*J234</f>
        <v>0</v>
      </c>
      <c r="AL234" s="330">
        <f>T234*V234*J234</f>
        <v>0</v>
      </c>
      <c r="AM234" s="334">
        <f t="shared" ref="AM234" si="4772">IFERROR(AL234*M234,0)</f>
        <v>0</v>
      </c>
      <c r="AN234" s="333">
        <f>IF(W234&gt;0,IF(AE234&gt;0,($G$5/160)*(W234/60)*AE234*J234,0),IF(AE234&gt;0,($G$5/160)*((AC234+AC235+AC236)/60)*AE234*J234,0))</f>
        <v>0</v>
      </c>
      <c r="AO234" s="336">
        <f>IFERROR(AN234*M234,0)</f>
        <v>0</v>
      </c>
      <c r="AP234" s="315">
        <f t="shared" ref="AP234" si="4773">IF($N234="In (zvyšuje náklady)",AF234,0)</f>
        <v>0</v>
      </c>
      <c r="AQ234" s="313">
        <f t="shared" ref="AQ234" si="4774">IF($N234="In (zvyšuje náklady)",AG234,0)</f>
        <v>0</v>
      </c>
      <c r="AR234" s="313">
        <f t="shared" ref="AR234" si="4775">IF($N234="In (zvyšuje náklady)",AH234,0)</f>
        <v>0</v>
      </c>
      <c r="AS234" s="313">
        <f t="shared" ref="AS234" si="4776">IF($N234="In (zvyšuje náklady)",AI234,0)</f>
        <v>0</v>
      </c>
      <c r="AT234" s="313">
        <f t="shared" ref="AT234" si="4777">IF($N234="In (zvyšuje náklady)",AJ234,0)</f>
        <v>0</v>
      </c>
      <c r="AU234" s="313">
        <f t="shared" ref="AU234" si="4778">IF($N234="In (zvyšuje náklady)",AK234,0)</f>
        <v>0</v>
      </c>
      <c r="AV234" s="313">
        <f t="shared" ref="AV234" si="4779">IF($N234="In (zvyšuje náklady)",AL234,0)</f>
        <v>0</v>
      </c>
      <c r="AW234" s="313">
        <f t="shared" ref="AW234" si="4780">IF($N234="In (zvyšuje náklady)",AM234,0)</f>
        <v>0</v>
      </c>
      <c r="AX234" s="313">
        <f t="shared" ref="AX234" si="4781">IF($N234="In (zvyšuje náklady)",AN234,0)</f>
        <v>0</v>
      </c>
      <c r="AY234" s="313">
        <f t="shared" ref="AY234" si="4782">IF($N234="In (zvyšuje náklady)",AO234,0)</f>
        <v>0</v>
      </c>
      <c r="AZ234" s="313">
        <f t="shared" ref="AZ234" si="4783">IF($N234="Out (znižuje náklady)",AF234,"0")</f>
        <v>0</v>
      </c>
      <c r="BA234" s="313">
        <f t="shared" ref="BA234" si="4784">IF($N234="Out (znižuje náklady)",AG234,"0")</f>
        <v>0</v>
      </c>
      <c r="BB234" s="313">
        <f t="shared" ref="BB234" si="4785">IF($N234="Out (znižuje náklady)",AH234,"0")</f>
        <v>25</v>
      </c>
      <c r="BC234" s="313">
        <f t="shared" ref="BC234" si="4786">IF($N234="Out (znižuje náklady)",AI234,"0")</f>
        <v>225</v>
      </c>
      <c r="BD234" s="313">
        <f t="shared" ref="BD234" si="4787">IF($N234="Out (znižuje náklady)",AJ234,"0")</f>
        <v>0</v>
      </c>
      <c r="BE234" s="313">
        <f t="shared" ref="BE234" si="4788">IF($N234="Out (znižuje náklady)",AK234,"0")</f>
        <v>0</v>
      </c>
      <c r="BF234" s="313">
        <f t="shared" ref="BF234" si="4789">IF($N234="Out (znižuje náklady)",AL234,"0")</f>
        <v>0</v>
      </c>
      <c r="BG234" s="313">
        <f t="shared" ref="BG234" si="4790">IF($N234="Out (znižuje náklady)",AM234,"0")</f>
        <v>0</v>
      </c>
      <c r="BH234" s="313">
        <f t="shared" ref="BH234" si="4791">IF($N234="Out (znižuje náklady)",AN234,"0")</f>
        <v>0</v>
      </c>
      <c r="BI234" s="324">
        <f t="shared" ref="BI234" si="4792">IF($N234="Out (znižuje náklady)",AO234,"0")</f>
        <v>0</v>
      </c>
      <c r="BJ234" s="314">
        <f>IF(F234=vstupy!$B$47,0,1)</f>
        <v>1</v>
      </c>
      <c r="BK234" s="315">
        <f t="shared" ref="BK234" si="4793">$BJ234*AP234</f>
        <v>0</v>
      </c>
      <c r="BL234" s="313">
        <f t="shared" ref="BL234" si="4794">$BJ234*AQ234</f>
        <v>0</v>
      </c>
      <c r="BM234" s="313">
        <f t="shared" ref="BM234" si="4795">$BJ234*AR234</f>
        <v>0</v>
      </c>
      <c r="BN234" s="313">
        <f t="shared" ref="BN234" si="4796">$BJ234*AS234</f>
        <v>0</v>
      </c>
      <c r="BO234" s="313">
        <f t="shared" ref="BO234" si="4797">$BJ234*AT234</f>
        <v>0</v>
      </c>
      <c r="BP234" s="313">
        <f t="shared" ref="BP234" si="4798">$BJ234*AU234</f>
        <v>0</v>
      </c>
      <c r="BQ234" s="313">
        <f t="shared" ref="BQ234" si="4799">$BJ234*AV234</f>
        <v>0</v>
      </c>
      <c r="BR234" s="313">
        <f t="shared" ref="BR234" si="4800">$BJ234*AW234</f>
        <v>0</v>
      </c>
      <c r="BS234" s="313">
        <f t="shared" ref="BS234" si="4801">$BJ234*AX234</f>
        <v>0</v>
      </c>
      <c r="BT234" s="310">
        <f t="shared" ref="BT234" si="4802">$BJ234*AY234</f>
        <v>0</v>
      </c>
      <c r="BU234" s="315">
        <f t="shared" ref="BU234" si="4803">$BJ234*AZ234</f>
        <v>0</v>
      </c>
      <c r="BV234" s="313">
        <f t="shared" ref="BV234" si="4804">$BJ234*BA234</f>
        <v>0</v>
      </c>
      <c r="BW234" s="313">
        <f t="shared" ref="BW234" si="4805">$BJ234*BB234</f>
        <v>25</v>
      </c>
      <c r="BX234" s="313">
        <f t="shared" ref="BX234" si="4806">$BJ234*BC234</f>
        <v>225</v>
      </c>
      <c r="BY234" s="313">
        <f t="shared" ref="BY234" si="4807">$BJ234*BD234</f>
        <v>0</v>
      </c>
      <c r="BZ234" s="313">
        <f t="shared" ref="BZ234" si="4808">$BJ234*BE234</f>
        <v>0</v>
      </c>
      <c r="CA234" s="313">
        <f t="shared" ref="CA234" si="4809">$BJ234*BF234</f>
        <v>0</v>
      </c>
      <c r="CB234" s="313">
        <f t="shared" ref="CB234" si="4810">$BJ234*BG234</f>
        <v>0</v>
      </c>
      <c r="CC234" s="313">
        <f t="shared" ref="CC234" si="4811">$BJ234*BH234</f>
        <v>0</v>
      </c>
      <c r="CD234" s="310">
        <f t="shared" ref="CD234" si="4812">$BJ234*BI234</f>
        <v>0</v>
      </c>
      <c r="CE234" s="316">
        <f>IF(N234="Nemení sa",1,0)</f>
        <v>0</v>
      </c>
      <c r="CF234" s="315">
        <f>AG234*$CE234</f>
        <v>0</v>
      </c>
      <c r="CG234" s="313">
        <f>AI234*$CE234</f>
        <v>0</v>
      </c>
      <c r="CH234" s="313">
        <f>AK234*$CE234</f>
        <v>0</v>
      </c>
      <c r="CI234" s="313">
        <f>AM234*$CE234</f>
        <v>0</v>
      </c>
      <c r="CJ234" s="310">
        <f>AO234*$CE234</f>
        <v>0</v>
      </c>
      <c r="CK234" s="317">
        <f t="shared" ref="CK234" si="4813">SUM(CF234:CJ236)</f>
        <v>0</v>
      </c>
      <c r="CL234" s="318">
        <f>IF(F234=vstupy!B$42,"1",0)</f>
        <v>0</v>
      </c>
      <c r="CM234" s="315">
        <f t="shared" ref="CM234" si="4814">IF($CL234="1",AP234,0)</f>
        <v>0</v>
      </c>
      <c r="CN234" s="313">
        <f t="shared" ref="CN234" si="4815">IF($CL234="1",AQ234,0)</f>
        <v>0</v>
      </c>
      <c r="CO234" s="313">
        <f t="shared" ref="CO234" si="4816">IF($CL234="1",AR234,0)</f>
        <v>0</v>
      </c>
      <c r="CP234" s="313">
        <f t="shared" ref="CP234" si="4817">IF($CL234="1",AS234,0)</f>
        <v>0</v>
      </c>
      <c r="CQ234" s="313">
        <f t="shared" ref="CQ234" si="4818">IF($CL234="1",AT234,0)</f>
        <v>0</v>
      </c>
      <c r="CR234" s="313">
        <f t="shared" ref="CR234" si="4819">IF($CL234="1",AU234,0)</f>
        <v>0</v>
      </c>
      <c r="CS234" s="313">
        <f t="shared" ref="CS234" si="4820">IF($CL234="1",AV234,0)</f>
        <v>0</v>
      </c>
      <c r="CT234" s="313">
        <f t="shared" ref="CT234" si="4821">IF($CL234="1",AW234,0)</f>
        <v>0</v>
      </c>
      <c r="CU234" s="313">
        <f t="shared" ref="CU234" si="4822">IF($CL234="1",AX234,0)</f>
        <v>0</v>
      </c>
      <c r="CV234" s="310">
        <f t="shared" ref="CV234" si="4823">IF($CL234="1",AY234,0)</f>
        <v>0</v>
      </c>
      <c r="CW234" s="314">
        <f>CP234+CT234+CV234</f>
        <v>0</v>
      </c>
      <c r="CX234" s="314">
        <f t="shared" ref="CX234" si="4824">CN234+CR234</f>
        <v>0</v>
      </c>
      <c r="CY234" s="315">
        <f t="shared" ref="CY234" si="4825">IF($CL234="1",AZ234,0)</f>
        <v>0</v>
      </c>
      <c r="CZ234" s="313">
        <f t="shared" ref="CZ234" si="4826">IF($CL234="1",BA234,0)</f>
        <v>0</v>
      </c>
      <c r="DA234" s="313">
        <f t="shared" ref="DA234" si="4827">IF($CL234="1",BB234,0)</f>
        <v>0</v>
      </c>
      <c r="DB234" s="313">
        <f t="shared" ref="DB234" si="4828">IF($CL234="1",BC234,0)</f>
        <v>0</v>
      </c>
      <c r="DC234" s="313">
        <f t="shared" ref="DC234" si="4829">IF($CL234="1",BD234,0)</f>
        <v>0</v>
      </c>
      <c r="DD234" s="313">
        <f t="shared" ref="DD234" si="4830">IF($CL234="1",BE234,0)</f>
        <v>0</v>
      </c>
      <c r="DE234" s="313">
        <f t="shared" ref="DE234" si="4831">IF($CL234="1",BF234,0)</f>
        <v>0</v>
      </c>
      <c r="DF234" s="313">
        <f t="shared" ref="DF234" si="4832">IF($CL234="1",BG234,0)</f>
        <v>0</v>
      </c>
      <c r="DG234" s="313">
        <f t="shared" ref="DG234" si="4833">IF($CL234="1",BH234,0)</f>
        <v>0</v>
      </c>
      <c r="DH234" s="310">
        <f t="shared" ref="DH234" si="4834">IF($CL234="1",BI234,0)</f>
        <v>0</v>
      </c>
      <c r="DI234" s="321">
        <f>DB234+DF234+DH234</f>
        <v>0</v>
      </c>
      <c r="DJ234" s="321">
        <f t="shared" ref="DJ234" si="4835">CZ234+DD234</f>
        <v>0</v>
      </c>
      <c r="DK234" s="322">
        <f>IF(CE234=0,1,0)</f>
        <v>1</v>
      </c>
      <c r="DL234" s="322">
        <f>IFERROR(IF($AF234="N",AH234+AJ234+AL234+AN234,AF234+AH234+AJ234+AL234+AN234),0)*$DK234</f>
        <v>25</v>
      </c>
      <c r="DM234" s="322">
        <f>(AG234+AI234+AK234+AM234+AO234)*$DK234</f>
        <v>225</v>
      </c>
      <c r="DN234" s="322">
        <f>AS234+AW234+AY234-CW234</f>
        <v>0</v>
      </c>
      <c r="DO234" s="322">
        <f>BC234+BG234+BI234-DI234</f>
        <v>225</v>
      </c>
      <c r="DP234" s="322">
        <f>DN234+DO234</f>
        <v>225</v>
      </c>
      <c r="DQ234" s="323" t="str">
        <f>IF(OR(F234=vstupy!B$40,F234=vstupy!B$41,F234=vstupy!B$42,),"0","1")</f>
        <v>0</v>
      </c>
      <c r="DR234" s="315">
        <f>IF($DQ234="1",AQ234,"0")+CF234</f>
        <v>0</v>
      </c>
      <c r="DS234" s="313">
        <f>IF($DQ234="1",AS234,"0")+CG234</f>
        <v>0</v>
      </c>
      <c r="DT234" s="313">
        <f>IF($DQ234="1",AU234,"0")+CH234</f>
        <v>0</v>
      </c>
      <c r="DU234" s="313">
        <f>IF($DQ234="1",AW234,"0")+CI234</f>
        <v>0</v>
      </c>
      <c r="DV234" s="310">
        <f>IF($DQ234="1",AY234,"0")+CJ234</f>
        <v>0</v>
      </c>
      <c r="DW234" s="311">
        <f t="shared" ref="DW234" si="4836">SUM(DR234:DV236)</f>
        <v>0</v>
      </c>
      <c r="DX234" s="315" t="str">
        <f t="shared" ref="DX234" si="4837">IF($DQ234="1",BA234,"0")</f>
        <v>0</v>
      </c>
      <c r="DY234" s="313" t="str">
        <f t="shared" ref="DY234" si="4838">IF($DQ234="1",BC234,"0")</f>
        <v>0</v>
      </c>
      <c r="DZ234" s="313" t="str">
        <f t="shared" ref="DZ234" si="4839">IF($DQ234="1",BE234,"0")</f>
        <v>0</v>
      </c>
      <c r="EA234" s="313" t="str">
        <f>IF($DQ234="1",BG234,"0")</f>
        <v>0</v>
      </c>
      <c r="EB234" s="310" t="str">
        <f>IF($DQ234="1",BI234,"0")</f>
        <v>0</v>
      </c>
      <c r="EC234" s="311">
        <f t="shared" ref="EC234" si="4840">SUM(DX234:EB236)</f>
        <v>0</v>
      </c>
      <c r="ED234" s="312">
        <f>EC234+DW234</f>
        <v>0</v>
      </c>
    </row>
    <row r="235" spans="2:134" ht="12.6" customHeight="1" x14ac:dyDescent="0.2">
      <c r="B235" s="366"/>
      <c r="C235" s="363"/>
      <c r="D235" s="363"/>
      <c r="E235" s="363"/>
      <c r="F235" s="356"/>
      <c r="G235" s="362"/>
      <c r="H235" s="308"/>
      <c r="I235" s="308"/>
      <c r="J235" s="299"/>
      <c r="K235" s="356"/>
      <c r="L235" s="348"/>
      <c r="M235" s="354"/>
      <c r="N235" s="348"/>
      <c r="O235" s="348"/>
      <c r="P235" s="348"/>
      <c r="Q235" s="349"/>
      <c r="R235" s="350"/>
      <c r="S235" s="348"/>
      <c r="T235" s="351"/>
      <c r="U235" s="349"/>
      <c r="V235" s="350"/>
      <c r="W235" s="348"/>
      <c r="X235" s="283" t="s">
        <v>157</v>
      </c>
      <c r="Y235" s="284" t="s">
        <v>152</v>
      </c>
      <c r="Z235" s="285">
        <f>VLOOKUP($X235,vstupy!$B$18:$F$31,MATCH($Y235,vstupy!$B$17:$F$17,0),0)</f>
        <v>0</v>
      </c>
      <c r="AA235" s="286" t="s">
        <v>158</v>
      </c>
      <c r="AB235" s="285">
        <f>VLOOKUP($AA235,vstupy!$B$34:$C$36,2,FALSE)</f>
        <v>0</v>
      </c>
      <c r="AC235" s="285">
        <f t="shared" si="4690"/>
        <v>0</v>
      </c>
      <c r="AD235" s="339"/>
      <c r="AE235" s="326"/>
      <c r="AF235" s="315"/>
      <c r="AG235" s="330"/>
      <c r="AH235" s="330"/>
      <c r="AI235" s="330"/>
      <c r="AJ235" s="330"/>
      <c r="AK235" s="330"/>
      <c r="AL235" s="330"/>
      <c r="AM235" s="335"/>
      <c r="AN235" s="330"/>
      <c r="AO235" s="336"/>
      <c r="AP235" s="315"/>
      <c r="AQ235" s="313"/>
      <c r="AR235" s="313"/>
      <c r="AS235" s="313"/>
      <c r="AT235" s="313"/>
      <c r="AU235" s="313"/>
      <c r="AV235" s="313"/>
      <c r="AW235" s="313"/>
      <c r="AX235" s="313"/>
      <c r="AY235" s="313"/>
      <c r="AZ235" s="313"/>
      <c r="BA235" s="313"/>
      <c r="BB235" s="313"/>
      <c r="BC235" s="313"/>
      <c r="BD235" s="313"/>
      <c r="BE235" s="313"/>
      <c r="BF235" s="313"/>
      <c r="BG235" s="313"/>
      <c r="BH235" s="313"/>
      <c r="BI235" s="324"/>
      <c r="BJ235" s="314"/>
      <c r="BK235" s="315"/>
      <c r="BL235" s="313"/>
      <c r="BM235" s="313"/>
      <c r="BN235" s="313"/>
      <c r="BO235" s="313"/>
      <c r="BP235" s="313"/>
      <c r="BQ235" s="313"/>
      <c r="BR235" s="313"/>
      <c r="BS235" s="313"/>
      <c r="BT235" s="310"/>
      <c r="BU235" s="315"/>
      <c r="BV235" s="313"/>
      <c r="BW235" s="313"/>
      <c r="BX235" s="313"/>
      <c r="BY235" s="313"/>
      <c r="BZ235" s="313"/>
      <c r="CA235" s="313"/>
      <c r="CB235" s="313"/>
      <c r="CC235" s="313"/>
      <c r="CD235" s="310"/>
      <c r="CE235" s="316"/>
      <c r="CF235" s="315"/>
      <c r="CG235" s="313"/>
      <c r="CH235" s="313"/>
      <c r="CI235" s="313"/>
      <c r="CJ235" s="310"/>
      <c r="CK235" s="317"/>
      <c r="CL235" s="319"/>
      <c r="CM235" s="315"/>
      <c r="CN235" s="313"/>
      <c r="CO235" s="313"/>
      <c r="CP235" s="313"/>
      <c r="CQ235" s="313"/>
      <c r="CR235" s="313"/>
      <c r="CS235" s="313"/>
      <c r="CT235" s="313"/>
      <c r="CU235" s="313"/>
      <c r="CV235" s="310"/>
      <c r="CW235" s="314"/>
      <c r="CX235" s="314"/>
      <c r="CY235" s="315"/>
      <c r="CZ235" s="313"/>
      <c r="DA235" s="313"/>
      <c r="DB235" s="313"/>
      <c r="DC235" s="313"/>
      <c r="DD235" s="313"/>
      <c r="DE235" s="313"/>
      <c r="DF235" s="313"/>
      <c r="DG235" s="313"/>
      <c r="DH235" s="310"/>
      <c r="DI235" s="321"/>
      <c r="DJ235" s="321"/>
      <c r="DK235" s="322"/>
      <c r="DL235" s="322"/>
      <c r="DM235" s="322"/>
      <c r="DN235" s="322"/>
      <c r="DO235" s="322"/>
      <c r="DP235" s="322"/>
      <c r="DQ235" s="323"/>
      <c r="DR235" s="315"/>
      <c r="DS235" s="313"/>
      <c r="DT235" s="313"/>
      <c r="DU235" s="313"/>
      <c r="DV235" s="310"/>
      <c r="DW235" s="311"/>
      <c r="DX235" s="315"/>
      <c r="DY235" s="313"/>
      <c r="DZ235" s="313"/>
      <c r="EA235" s="313"/>
      <c r="EB235" s="310"/>
      <c r="EC235" s="311"/>
      <c r="ED235" s="312"/>
    </row>
    <row r="236" spans="2:134" ht="12.6" customHeight="1" x14ac:dyDescent="0.2">
      <c r="B236" s="366"/>
      <c r="C236" s="363"/>
      <c r="D236" s="363"/>
      <c r="E236" s="363"/>
      <c r="F236" s="357"/>
      <c r="G236" s="362"/>
      <c r="H236" s="309"/>
      <c r="I236" s="309"/>
      <c r="J236" s="300"/>
      <c r="K236" s="357"/>
      <c r="L236" s="348"/>
      <c r="M236" s="354"/>
      <c r="N236" s="348"/>
      <c r="O236" s="348"/>
      <c r="P236" s="348"/>
      <c r="Q236" s="349"/>
      <c r="R236" s="350"/>
      <c r="S236" s="348"/>
      <c r="T236" s="351"/>
      <c r="U236" s="349"/>
      <c r="V236" s="350"/>
      <c r="W236" s="348"/>
      <c r="X236" s="283" t="s">
        <v>157</v>
      </c>
      <c r="Y236" s="284" t="s">
        <v>152</v>
      </c>
      <c r="Z236" s="285">
        <f>VLOOKUP($X236,vstupy!$B$18:$F$31,MATCH($Y236,vstupy!$B$17:$F$17,0),0)</f>
        <v>0</v>
      </c>
      <c r="AA236" s="286" t="s">
        <v>158</v>
      </c>
      <c r="AB236" s="285">
        <f>VLOOKUP($AA236,vstupy!$B$34:$C$36,2,FALSE)</f>
        <v>0</v>
      </c>
      <c r="AC236" s="285">
        <f t="shared" si="4690"/>
        <v>0</v>
      </c>
      <c r="AD236" s="340"/>
      <c r="AE236" s="327"/>
      <c r="AF236" s="315"/>
      <c r="AG236" s="330"/>
      <c r="AH236" s="330"/>
      <c r="AI236" s="330"/>
      <c r="AJ236" s="330"/>
      <c r="AK236" s="330"/>
      <c r="AL236" s="330"/>
      <c r="AM236" s="333"/>
      <c r="AN236" s="330"/>
      <c r="AO236" s="336"/>
      <c r="AP236" s="315"/>
      <c r="AQ236" s="313"/>
      <c r="AR236" s="313"/>
      <c r="AS236" s="313"/>
      <c r="AT236" s="313"/>
      <c r="AU236" s="313"/>
      <c r="AV236" s="313"/>
      <c r="AW236" s="313"/>
      <c r="AX236" s="313"/>
      <c r="AY236" s="313"/>
      <c r="AZ236" s="313"/>
      <c r="BA236" s="313"/>
      <c r="BB236" s="313"/>
      <c r="BC236" s="313"/>
      <c r="BD236" s="313"/>
      <c r="BE236" s="313"/>
      <c r="BF236" s="313"/>
      <c r="BG236" s="313"/>
      <c r="BH236" s="313"/>
      <c r="BI236" s="324"/>
      <c r="BJ236" s="314"/>
      <c r="BK236" s="315"/>
      <c r="BL236" s="313"/>
      <c r="BM236" s="313"/>
      <c r="BN236" s="313"/>
      <c r="BO236" s="313"/>
      <c r="BP236" s="313"/>
      <c r="BQ236" s="313"/>
      <c r="BR236" s="313"/>
      <c r="BS236" s="313"/>
      <c r="BT236" s="310"/>
      <c r="BU236" s="315"/>
      <c r="BV236" s="313"/>
      <c r="BW236" s="313"/>
      <c r="BX236" s="313"/>
      <c r="BY236" s="313"/>
      <c r="BZ236" s="313"/>
      <c r="CA236" s="313"/>
      <c r="CB236" s="313"/>
      <c r="CC236" s="313"/>
      <c r="CD236" s="310"/>
      <c r="CE236" s="316"/>
      <c r="CF236" s="315"/>
      <c r="CG236" s="313"/>
      <c r="CH236" s="313"/>
      <c r="CI236" s="313"/>
      <c r="CJ236" s="310"/>
      <c r="CK236" s="317"/>
      <c r="CL236" s="320"/>
      <c r="CM236" s="315"/>
      <c r="CN236" s="313"/>
      <c r="CO236" s="313"/>
      <c r="CP236" s="313"/>
      <c r="CQ236" s="313"/>
      <c r="CR236" s="313"/>
      <c r="CS236" s="313"/>
      <c r="CT236" s="313"/>
      <c r="CU236" s="313"/>
      <c r="CV236" s="310"/>
      <c r="CW236" s="314"/>
      <c r="CX236" s="314"/>
      <c r="CY236" s="315"/>
      <c r="CZ236" s="313"/>
      <c r="DA236" s="313"/>
      <c r="DB236" s="313"/>
      <c r="DC236" s="313"/>
      <c r="DD236" s="313"/>
      <c r="DE236" s="313"/>
      <c r="DF236" s="313"/>
      <c r="DG236" s="313"/>
      <c r="DH236" s="310"/>
      <c r="DI236" s="321"/>
      <c r="DJ236" s="321"/>
      <c r="DK236" s="322"/>
      <c r="DL236" s="322"/>
      <c r="DM236" s="322"/>
      <c r="DN236" s="322"/>
      <c r="DO236" s="322"/>
      <c r="DP236" s="322"/>
      <c r="DQ236" s="323"/>
      <c r="DR236" s="315"/>
      <c r="DS236" s="313"/>
      <c r="DT236" s="313"/>
      <c r="DU236" s="313"/>
      <c r="DV236" s="310"/>
      <c r="DW236" s="311"/>
      <c r="DX236" s="315"/>
      <c r="DY236" s="313"/>
      <c r="DZ236" s="313"/>
      <c r="EA236" s="313"/>
      <c r="EB236" s="310"/>
      <c r="EC236" s="311"/>
      <c r="ED236" s="312"/>
    </row>
    <row r="237" spans="2:134" ht="12.6" customHeight="1" x14ac:dyDescent="0.2">
      <c r="B237" s="365">
        <f t="shared" ref="B237" si="4841">B234+1</f>
        <v>77</v>
      </c>
      <c r="C237" s="478" t="s">
        <v>418</v>
      </c>
      <c r="D237" s="364" t="s">
        <v>412</v>
      </c>
      <c r="E237" s="364" t="s">
        <v>414</v>
      </c>
      <c r="F237" s="358" t="s">
        <v>208</v>
      </c>
      <c r="G237" s="361">
        <v>46417</v>
      </c>
      <c r="H237" s="301" t="str">
        <f t="shared" ref="H237" si="4842">IF($F237="3e)  Skoršia transpozícia  - zavedenie transpozície pred termínom ktorý určuje smernica EÚ. "," ","")</f>
        <v/>
      </c>
      <c r="I237" s="301" t="str">
        <f t="shared" ref="I237" si="4843">IF($F237="3e)  Skoršia transpozícia  - zavedenie transpozície pred termínom ktorý určuje smernica EÚ. ",$H237,"NA")</f>
        <v>NA</v>
      </c>
      <c r="J237" s="304">
        <f>IF(I237&gt;12,1,I237/12)</f>
        <v>1</v>
      </c>
      <c r="K237" s="358" t="s">
        <v>469</v>
      </c>
      <c r="L237" s="344">
        <v>9</v>
      </c>
      <c r="M237" s="367">
        <f>IF(L237="N",0,L237)</f>
        <v>9</v>
      </c>
      <c r="N237" s="344" t="s">
        <v>213</v>
      </c>
      <c r="O237" s="344"/>
      <c r="P237" s="344">
        <v>100</v>
      </c>
      <c r="Q237" s="345" t="s">
        <v>185</v>
      </c>
      <c r="R237" s="346">
        <f>VLOOKUP(Q237,vstupy!$B$3:$C$15,2,FALSE)</f>
        <v>0.25</v>
      </c>
      <c r="S237" s="344"/>
      <c r="T237" s="347"/>
      <c r="U237" s="345" t="s">
        <v>36</v>
      </c>
      <c r="V237" s="346">
        <f>VLOOKUP(U237,vstupy!$B$3:$C$15,2,FALSE)</f>
        <v>0</v>
      </c>
      <c r="W237" s="344"/>
      <c r="X237" s="174" t="s">
        <v>157</v>
      </c>
      <c r="Y237" s="188" t="s">
        <v>152</v>
      </c>
      <c r="Z237" s="185">
        <f>VLOOKUP($X237,vstupy!$B$18:$F$31,MATCH($Y237,vstupy!$B$17:$F$17,0),0)</f>
        <v>0</v>
      </c>
      <c r="AA237" s="121" t="s">
        <v>158</v>
      </c>
      <c r="AB237" s="185">
        <f>VLOOKUP($AA237,vstupy!$B$34:$C$36,2,FALSE)</f>
        <v>0</v>
      </c>
      <c r="AC237" s="185">
        <f t="shared" si="4690"/>
        <v>0</v>
      </c>
      <c r="AD237" s="341" t="s">
        <v>36</v>
      </c>
      <c r="AE237" s="325">
        <f>VLOOKUP(AD237,vstupy!$B$3:$C$15,2,FALSE)</f>
        <v>0</v>
      </c>
      <c r="AF237" s="328">
        <f>IFERROR(IF(M237=0,"N",O237/L237*J237),0)</f>
        <v>0</v>
      </c>
      <c r="AG237" s="330">
        <f>O237*J237</f>
        <v>0</v>
      </c>
      <c r="AH237" s="332">
        <f t="shared" ref="AH237" si="4844">P237*R237*J237</f>
        <v>25</v>
      </c>
      <c r="AI237" s="333">
        <f t="shared" ref="AI237" si="4845">IFERROR(AH237*M237,0)</f>
        <v>225</v>
      </c>
      <c r="AJ237" s="332">
        <f t="shared" ref="AJ237" si="4846">IFERROR(IF(M237=0,"N",S237/L237*J237),0)</f>
        <v>0</v>
      </c>
      <c r="AK237" s="330">
        <f t="shared" ref="AK237" si="4847">S237*J237</f>
        <v>0</v>
      </c>
      <c r="AL237" s="330">
        <f>T237*V237*J237</f>
        <v>0</v>
      </c>
      <c r="AM237" s="334">
        <f t="shared" ref="AM237" si="4848">IFERROR(AL237*M237,0)</f>
        <v>0</v>
      </c>
      <c r="AN237" s="333">
        <f t="shared" ref="AN237" si="4849">IF(W237&gt;0,IF(AE237&gt;0,($G$5/160)*(W237/60)*AE237*J237,0),IF(AE237&gt;0,($G$5/160)*((AC237+AC238+AC239)/60)*AE237*J237,0))</f>
        <v>0</v>
      </c>
      <c r="AO237" s="336">
        <f>IFERROR(AN237*M237,0)</f>
        <v>0</v>
      </c>
      <c r="AP237" s="315">
        <f t="shared" ref="AP237" si="4850">IF($N237="In (zvyšuje náklady)",AF237,0)</f>
        <v>0</v>
      </c>
      <c r="AQ237" s="313">
        <f t="shared" ref="AQ237" si="4851">IF($N237="In (zvyšuje náklady)",AG237,0)</f>
        <v>0</v>
      </c>
      <c r="AR237" s="313">
        <f t="shared" ref="AR237" si="4852">IF($N237="In (zvyšuje náklady)",AH237,0)</f>
        <v>0</v>
      </c>
      <c r="AS237" s="313">
        <f t="shared" ref="AS237" si="4853">IF($N237="In (zvyšuje náklady)",AI237,0)</f>
        <v>0</v>
      </c>
      <c r="AT237" s="313">
        <f t="shared" ref="AT237" si="4854">IF($N237="In (zvyšuje náklady)",AJ237,0)</f>
        <v>0</v>
      </c>
      <c r="AU237" s="313">
        <f t="shared" ref="AU237" si="4855">IF($N237="In (zvyšuje náklady)",AK237,0)</f>
        <v>0</v>
      </c>
      <c r="AV237" s="313">
        <f t="shared" ref="AV237" si="4856">IF($N237="In (zvyšuje náklady)",AL237,0)</f>
        <v>0</v>
      </c>
      <c r="AW237" s="313">
        <f t="shared" ref="AW237" si="4857">IF($N237="In (zvyšuje náklady)",AM237,0)</f>
        <v>0</v>
      </c>
      <c r="AX237" s="313">
        <f t="shared" ref="AX237" si="4858">IF($N237="In (zvyšuje náklady)",AN237,0)</f>
        <v>0</v>
      </c>
      <c r="AY237" s="313">
        <f t="shared" ref="AY237" si="4859">IF($N237="In (zvyšuje náklady)",AO237,0)</f>
        <v>0</v>
      </c>
      <c r="AZ237" s="313">
        <f t="shared" ref="AZ237" si="4860">IF($N237="Out (znižuje náklady)",AF237,"0")</f>
        <v>0</v>
      </c>
      <c r="BA237" s="313">
        <f t="shared" ref="BA237" si="4861">IF($N237="Out (znižuje náklady)",AG237,"0")</f>
        <v>0</v>
      </c>
      <c r="BB237" s="313">
        <f t="shared" ref="BB237" si="4862">IF($N237="Out (znižuje náklady)",AH237,"0")</f>
        <v>25</v>
      </c>
      <c r="BC237" s="313">
        <f t="shared" ref="BC237" si="4863">IF($N237="Out (znižuje náklady)",AI237,"0")</f>
        <v>225</v>
      </c>
      <c r="BD237" s="313">
        <f t="shared" ref="BD237" si="4864">IF($N237="Out (znižuje náklady)",AJ237,"0")</f>
        <v>0</v>
      </c>
      <c r="BE237" s="313">
        <f t="shared" ref="BE237" si="4865">IF($N237="Out (znižuje náklady)",AK237,"0")</f>
        <v>0</v>
      </c>
      <c r="BF237" s="313">
        <f t="shared" ref="BF237" si="4866">IF($N237="Out (znižuje náklady)",AL237,"0")</f>
        <v>0</v>
      </c>
      <c r="BG237" s="313">
        <f t="shared" ref="BG237" si="4867">IF($N237="Out (znižuje náklady)",AM237,"0")</f>
        <v>0</v>
      </c>
      <c r="BH237" s="313">
        <f t="shared" ref="BH237" si="4868">IF($N237="Out (znižuje náklady)",AN237,"0")</f>
        <v>0</v>
      </c>
      <c r="BI237" s="324">
        <f t="shared" ref="BI237" si="4869">IF($N237="Out (znižuje náklady)",AO237,"0")</f>
        <v>0</v>
      </c>
      <c r="BJ237" s="314">
        <f>IF(F237=vstupy!$B$47,0,1)</f>
        <v>1</v>
      </c>
      <c r="BK237" s="315">
        <f t="shared" ref="BK237" si="4870">$BJ237*AP237</f>
        <v>0</v>
      </c>
      <c r="BL237" s="313">
        <f t="shared" ref="BL237" si="4871">$BJ237*AQ237</f>
        <v>0</v>
      </c>
      <c r="BM237" s="313">
        <f t="shared" ref="BM237" si="4872">$BJ237*AR237</f>
        <v>0</v>
      </c>
      <c r="BN237" s="313">
        <f t="shared" ref="BN237" si="4873">$BJ237*AS237</f>
        <v>0</v>
      </c>
      <c r="BO237" s="313">
        <f t="shared" ref="BO237" si="4874">$BJ237*AT237</f>
        <v>0</v>
      </c>
      <c r="BP237" s="313">
        <f t="shared" ref="BP237" si="4875">$BJ237*AU237</f>
        <v>0</v>
      </c>
      <c r="BQ237" s="313">
        <f t="shared" ref="BQ237" si="4876">$BJ237*AV237</f>
        <v>0</v>
      </c>
      <c r="BR237" s="313">
        <f t="shared" ref="BR237" si="4877">$BJ237*AW237</f>
        <v>0</v>
      </c>
      <c r="BS237" s="313">
        <f t="shared" ref="BS237" si="4878">$BJ237*AX237</f>
        <v>0</v>
      </c>
      <c r="BT237" s="310">
        <f t="shared" ref="BT237" si="4879">$BJ237*AY237</f>
        <v>0</v>
      </c>
      <c r="BU237" s="315">
        <f t="shared" ref="BU237" si="4880">$BJ237*AZ237</f>
        <v>0</v>
      </c>
      <c r="BV237" s="313">
        <f t="shared" ref="BV237" si="4881">$BJ237*BA237</f>
        <v>0</v>
      </c>
      <c r="BW237" s="313">
        <f t="shared" ref="BW237" si="4882">$BJ237*BB237</f>
        <v>25</v>
      </c>
      <c r="BX237" s="313">
        <f t="shared" ref="BX237" si="4883">$BJ237*BC237</f>
        <v>225</v>
      </c>
      <c r="BY237" s="313">
        <f t="shared" ref="BY237" si="4884">$BJ237*BD237</f>
        <v>0</v>
      </c>
      <c r="BZ237" s="313">
        <f t="shared" ref="BZ237" si="4885">$BJ237*BE237</f>
        <v>0</v>
      </c>
      <c r="CA237" s="313">
        <f t="shared" ref="CA237" si="4886">$BJ237*BF237</f>
        <v>0</v>
      </c>
      <c r="CB237" s="313">
        <f t="shared" ref="CB237" si="4887">$BJ237*BG237</f>
        <v>0</v>
      </c>
      <c r="CC237" s="313">
        <f t="shared" ref="CC237" si="4888">$BJ237*BH237</f>
        <v>0</v>
      </c>
      <c r="CD237" s="310">
        <f t="shared" ref="CD237" si="4889">$BJ237*BI237</f>
        <v>0</v>
      </c>
      <c r="CE237" s="316">
        <f>IF(N237="Nemení sa",1,0)</f>
        <v>0</v>
      </c>
      <c r="CF237" s="315">
        <f>AG237*$CE237</f>
        <v>0</v>
      </c>
      <c r="CG237" s="313">
        <f>AI237*$CE237</f>
        <v>0</v>
      </c>
      <c r="CH237" s="313">
        <f>AK237*$CE237</f>
        <v>0</v>
      </c>
      <c r="CI237" s="313">
        <f>AM237*$CE237</f>
        <v>0</v>
      </c>
      <c r="CJ237" s="310">
        <f>AO237*$CE237</f>
        <v>0</v>
      </c>
      <c r="CK237" s="317">
        <f t="shared" ref="CK237" si="4890">SUM(CF237:CJ239)</f>
        <v>0</v>
      </c>
      <c r="CL237" s="318">
        <f>IF(F237=vstupy!B$42,"1",0)</f>
        <v>0</v>
      </c>
      <c r="CM237" s="315">
        <f t="shared" ref="CM237" si="4891">IF($CL237="1",AP237,0)</f>
        <v>0</v>
      </c>
      <c r="CN237" s="313">
        <f t="shared" ref="CN237" si="4892">IF($CL237="1",AQ237,0)</f>
        <v>0</v>
      </c>
      <c r="CO237" s="313">
        <f t="shared" ref="CO237" si="4893">IF($CL237="1",AR237,0)</f>
        <v>0</v>
      </c>
      <c r="CP237" s="313">
        <f t="shared" ref="CP237" si="4894">IF($CL237="1",AS237,0)</f>
        <v>0</v>
      </c>
      <c r="CQ237" s="313">
        <f t="shared" ref="CQ237" si="4895">IF($CL237="1",AT237,0)</f>
        <v>0</v>
      </c>
      <c r="CR237" s="313">
        <f t="shared" ref="CR237" si="4896">IF($CL237="1",AU237,0)</f>
        <v>0</v>
      </c>
      <c r="CS237" s="313">
        <f t="shared" ref="CS237" si="4897">IF($CL237="1",AV237,0)</f>
        <v>0</v>
      </c>
      <c r="CT237" s="313">
        <f t="shared" ref="CT237" si="4898">IF($CL237="1",AW237,0)</f>
        <v>0</v>
      </c>
      <c r="CU237" s="313">
        <f t="shared" ref="CU237" si="4899">IF($CL237="1",AX237,0)</f>
        <v>0</v>
      </c>
      <c r="CV237" s="310">
        <f t="shared" ref="CV237" si="4900">IF($CL237="1",AY237,0)</f>
        <v>0</v>
      </c>
      <c r="CW237" s="314">
        <f>CP237+CT237+CV237</f>
        <v>0</v>
      </c>
      <c r="CX237" s="314">
        <f t="shared" ref="CX237" si="4901">CN237+CR237</f>
        <v>0</v>
      </c>
      <c r="CY237" s="315">
        <f t="shared" ref="CY237" si="4902">IF($CL237="1",AZ237,0)</f>
        <v>0</v>
      </c>
      <c r="CZ237" s="313">
        <f t="shared" ref="CZ237" si="4903">IF($CL237="1",BA237,0)</f>
        <v>0</v>
      </c>
      <c r="DA237" s="313">
        <f t="shared" ref="DA237" si="4904">IF($CL237="1",BB237,0)</f>
        <v>0</v>
      </c>
      <c r="DB237" s="313">
        <f t="shared" ref="DB237" si="4905">IF($CL237="1",BC237,0)</f>
        <v>0</v>
      </c>
      <c r="DC237" s="313">
        <f t="shared" ref="DC237" si="4906">IF($CL237="1",BD237,0)</f>
        <v>0</v>
      </c>
      <c r="DD237" s="313">
        <f t="shared" ref="DD237" si="4907">IF($CL237="1",BE237,0)</f>
        <v>0</v>
      </c>
      <c r="DE237" s="313">
        <f t="shared" ref="DE237" si="4908">IF($CL237="1",BF237,0)</f>
        <v>0</v>
      </c>
      <c r="DF237" s="313">
        <f t="shared" ref="DF237" si="4909">IF($CL237="1",BG237,0)</f>
        <v>0</v>
      </c>
      <c r="DG237" s="313">
        <f t="shared" ref="DG237" si="4910">IF($CL237="1",BH237,0)</f>
        <v>0</v>
      </c>
      <c r="DH237" s="310">
        <f t="shared" ref="DH237" si="4911">IF($CL237="1",BI237,0)</f>
        <v>0</v>
      </c>
      <c r="DI237" s="321">
        <f>DB237+DF237+DH237</f>
        <v>0</v>
      </c>
      <c r="DJ237" s="321">
        <f t="shared" ref="DJ237" si="4912">CZ237+DD237</f>
        <v>0</v>
      </c>
      <c r="DK237" s="322">
        <f>IF(CE237=0,1,0)</f>
        <v>1</v>
      </c>
      <c r="DL237" s="322">
        <f>IFERROR(IF($AF237="N",AH237+AJ237+AL237+AN237,AF237+AH237+AJ237+AL237+AN237),0)*$DK237</f>
        <v>25</v>
      </c>
      <c r="DM237" s="322">
        <f>(AG237+AI237+AK237+AM237+AO237)*$DK237</f>
        <v>225</v>
      </c>
      <c r="DN237" s="322">
        <f>AS237+AW237+AY237-CW237</f>
        <v>0</v>
      </c>
      <c r="DO237" s="322">
        <f>BC237+BG237+BI237-DI237</f>
        <v>225</v>
      </c>
      <c r="DP237" s="322">
        <f>DN237+DO237</f>
        <v>225</v>
      </c>
      <c r="DQ237" s="323" t="str">
        <f>IF(OR(F237=vstupy!B$40,F237=vstupy!B$41,F237=vstupy!B$42,),"0","1")</f>
        <v>0</v>
      </c>
      <c r="DR237" s="315">
        <f>IF($DQ237="1",AQ237,"0")+CF237</f>
        <v>0</v>
      </c>
      <c r="DS237" s="313">
        <f>IF($DQ237="1",AS237,"0")+CG237</f>
        <v>0</v>
      </c>
      <c r="DT237" s="313">
        <f>IF($DQ237="1",AU237,"0")+CH237</f>
        <v>0</v>
      </c>
      <c r="DU237" s="313">
        <f>IF($DQ237="1",AW237,"0")+CI237</f>
        <v>0</v>
      </c>
      <c r="DV237" s="310">
        <f>IF($DQ237="1",AY237,"0")+CJ237</f>
        <v>0</v>
      </c>
      <c r="DW237" s="311">
        <f t="shared" ref="DW237" si="4913">SUM(DR237:DV239)</f>
        <v>0</v>
      </c>
      <c r="DX237" s="315" t="str">
        <f t="shared" ref="DX237" si="4914">IF($DQ237="1",BA237,"0")</f>
        <v>0</v>
      </c>
      <c r="DY237" s="313" t="str">
        <f t="shared" ref="DY237" si="4915">IF($DQ237="1",BC237,"0")</f>
        <v>0</v>
      </c>
      <c r="DZ237" s="313" t="str">
        <f t="shared" ref="DZ237" si="4916">IF($DQ237="1",BE237,"0")</f>
        <v>0</v>
      </c>
      <c r="EA237" s="313" t="str">
        <f>IF($DQ237="1",BG237,"0")</f>
        <v>0</v>
      </c>
      <c r="EB237" s="310" t="str">
        <f>IF($DQ237="1",BI237,"0")</f>
        <v>0</v>
      </c>
      <c r="EC237" s="311">
        <f t="shared" ref="EC237" si="4917">SUM(DX237:EB239)</f>
        <v>0</v>
      </c>
      <c r="ED237" s="312">
        <f>EC237+DW237</f>
        <v>0</v>
      </c>
    </row>
    <row r="238" spans="2:134" ht="12.6" customHeight="1" x14ac:dyDescent="0.2">
      <c r="B238" s="365"/>
      <c r="C238" s="479"/>
      <c r="D238" s="364"/>
      <c r="E238" s="364"/>
      <c r="F238" s="359"/>
      <c r="G238" s="361"/>
      <c r="H238" s="302"/>
      <c r="I238" s="302"/>
      <c r="J238" s="305"/>
      <c r="K238" s="359"/>
      <c r="L238" s="344"/>
      <c r="M238" s="367"/>
      <c r="N238" s="344"/>
      <c r="O238" s="344"/>
      <c r="P238" s="344"/>
      <c r="Q238" s="345"/>
      <c r="R238" s="346"/>
      <c r="S238" s="344"/>
      <c r="T238" s="347"/>
      <c r="U238" s="345"/>
      <c r="V238" s="346"/>
      <c r="W238" s="344"/>
      <c r="X238" s="174" t="s">
        <v>157</v>
      </c>
      <c r="Y238" s="188" t="s">
        <v>152</v>
      </c>
      <c r="Z238" s="185">
        <f>VLOOKUP($X238,vstupy!$B$18:$F$31,MATCH($Y238,vstupy!$B$17:$F$17,0),0)</f>
        <v>0</v>
      </c>
      <c r="AA238" s="121" t="s">
        <v>158</v>
      </c>
      <c r="AB238" s="185">
        <f>VLOOKUP($AA238,vstupy!$B$34:$C$36,2,FALSE)</f>
        <v>0</v>
      </c>
      <c r="AC238" s="185">
        <f t="shared" si="4690"/>
        <v>0</v>
      </c>
      <c r="AD238" s="342"/>
      <c r="AE238" s="326"/>
      <c r="AF238" s="315"/>
      <c r="AG238" s="330"/>
      <c r="AH238" s="330"/>
      <c r="AI238" s="330"/>
      <c r="AJ238" s="330"/>
      <c r="AK238" s="330"/>
      <c r="AL238" s="330"/>
      <c r="AM238" s="335"/>
      <c r="AN238" s="330"/>
      <c r="AO238" s="336"/>
      <c r="AP238" s="315"/>
      <c r="AQ238" s="313"/>
      <c r="AR238" s="313"/>
      <c r="AS238" s="313"/>
      <c r="AT238" s="313"/>
      <c r="AU238" s="313"/>
      <c r="AV238" s="313"/>
      <c r="AW238" s="313"/>
      <c r="AX238" s="313"/>
      <c r="AY238" s="313"/>
      <c r="AZ238" s="313"/>
      <c r="BA238" s="313"/>
      <c r="BB238" s="313"/>
      <c r="BC238" s="313"/>
      <c r="BD238" s="313"/>
      <c r="BE238" s="313"/>
      <c r="BF238" s="313"/>
      <c r="BG238" s="313"/>
      <c r="BH238" s="313"/>
      <c r="BI238" s="324"/>
      <c r="BJ238" s="314"/>
      <c r="BK238" s="315"/>
      <c r="BL238" s="313"/>
      <c r="BM238" s="313"/>
      <c r="BN238" s="313"/>
      <c r="BO238" s="313"/>
      <c r="BP238" s="313"/>
      <c r="BQ238" s="313"/>
      <c r="BR238" s="313"/>
      <c r="BS238" s="313"/>
      <c r="BT238" s="310"/>
      <c r="BU238" s="315"/>
      <c r="BV238" s="313"/>
      <c r="BW238" s="313"/>
      <c r="BX238" s="313"/>
      <c r="BY238" s="313"/>
      <c r="BZ238" s="313"/>
      <c r="CA238" s="313"/>
      <c r="CB238" s="313"/>
      <c r="CC238" s="313"/>
      <c r="CD238" s="310"/>
      <c r="CE238" s="316"/>
      <c r="CF238" s="315"/>
      <c r="CG238" s="313"/>
      <c r="CH238" s="313"/>
      <c r="CI238" s="313"/>
      <c r="CJ238" s="310"/>
      <c r="CK238" s="317"/>
      <c r="CL238" s="319"/>
      <c r="CM238" s="315"/>
      <c r="CN238" s="313"/>
      <c r="CO238" s="313"/>
      <c r="CP238" s="313"/>
      <c r="CQ238" s="313"/>
      <c r="CR238" s="313"/>
      <c r="CS238" s="313"/>
      <c r="CT238" s="313"/>
      <c r="CU238" s="313"/>
      <c r="CV238" s="310"/>
      <c r="CW238" s="314"/>
      <c r="CX238" s="314"/>
      <c r="CY238" s="315"/>
      <c r="CZ238" s="313"/>
      <c r="DA238" s="313"/>
      <c r="DB238" s="313"/>
      <c r="DC238" s="313"/>
      <c r="DD238" s="313"/>
      <c r="DE238" s="313"/>
      <c r="DF238" s="313"/>
      <c r="DG238" s="313"/>
      <c r="DH238" s="310"/>
      <c r="DI238" s="321"/>
      <c r="DJ238" s="321"/>
      <c r="DK238" s="322"/>
      <c r="DL238" s="322"/>
      <c r="DM238" s="322"/>
      <c r="DN238" s="322"/>
      <c r="DO238" s="322"/>
      <c r="DP238" s="322"/>
      <c r="DQ238" s="323"/>
      <c r="DR238" s="315"/>
      <c r="DS238" s="313"/>
      <c r="DT238" s="313"/>
      <c r="DU238" s="313"/>
      <c r="DV238" s="310"/>
      <c r="DW238" s="311"/>
      <c r="DX238" s="315"/>
      <c r="DY238" s="313"/>
      <c r="DZ238" s="313"/>
      <c r="EA238" s="313"/>
      <c r="EB238" s="310"/>
      <c r="EC238" s="311"/>
      <c r="ED238" s="312"/>
    </row>
    <row r="239" spans="2:134" ht="12.6" customHeight="1" x14ac:dyDescent="0.2">
      <c r="B239" s="365"/>
      <c r="C239" s="480"/>
      <c r="D239" s="364"/>
      <c r="E239" s="364"/>
      <c r="F239" s="360"/>
      <c r="G239" s="361"/>
      <c r="H239" s="303"/>
      <c r="I239" s="303"/>
      <c r="J239" s="306"/>
      <c r="K239" s="360"/>
      <c r="L239" s="344"/>
      <c r="M239" s="367"/>
      <c r="N239" s="344"/>
      <c r="O239" s="344"/>
      <c r="P239" s="344"/>
      <c r="Q239" s="345"/>
      <c r="R239" s="346"/>
      <c r="S239" s="344"/>
      <c r="T239" s="347"/>
      <c r="U239" s="345"/>
      <c r="V239" s="346"/>
      <c r="W239" s="344"/>
      <c r="X239" s="174" t="s">
        <v>157</v>
      </c>
      <c r="Y239" s="188" t="s">
        <v>152</v>
      </c>
      <c r="Z239" s="185">
        <f>VLOOKUP($X239,vstupy!$B$18:$F$31,MATCH($Y239,vstupy!$B$17:$F$17,0),0)</f>
        <v>0</v>
      </c>
      <c r="AA239" s="121" t="s">
        <v>158</v>
      </c>
      <c r="AB239" s="185">
        <f>VLOOKUP($AA239,vstupy!$B$34:$C$36,2,FALSE)</f>
        <v>0</v>
      </c>
      <c r="AC239" s="185">
        <f t="shared" si="4690"/>
        <v>0</v>
      </c>
      <c r="AD239" s="343"/>
      <c r="AE239" s="327"/>
      <c r="AF239" s="315"/>
      <c r="AG239" s="330"/>
      <c r="AH239" s="330"/>
      <c r="AI239" s="330"/>
      <c r="AJ239" s="330"/>
      <c r="AK239" s="330"/>
      <c r="AL239" s="330"/>
      <c r="AM239" s="333"/>
      <c r="AN239" s="330"/>
      <c r="AO239" s="336"/>
      <c r="AP239" s="315"/>
      <c r="AQ239" s="313"/>
      <c r="AR239" s="313"/>
      <c r="AS239" s="313"/>
      <c r="AT239" s="313"/>
      <c r="AU239" s="313"/>
      <c r="AV239" s="313"/>
      <c r="AW239" s="313"/>
      <c r="AX239" s="313"/>
      <c r="AY239" s="313"/>
      <c r="AZ239" s="313"/>
      <c r="BA239" s="313"/>
      <c r="BB239" s="313"/>
      <c r="BC239" s="313"/>
      <c r="BD239" s="313"/>
      <c r="BE239" s="313"/>
      <c r="BF239" s="313"/>
      <c r="BG239" s="313"/>
      <c r="BH239" s="313"/>
      <c r="BI239" s="324"/>
      <c r="BJ239" s="314"/>
      <c r="BK239" s="315"/>
      <c r="BL239" s="313"/>
      <c r="BM239" s="313"/>
      <c r="BN239" s="313"/>
      <c r="BO239" s="313"/>
      <c r="BP239" s="313"/>
      <c r="BQ239" s="313"/>
      <c r="BR239" s="313"/>
      <c r="BS239" s="313"/>
      <c r="BT239" s="310"/>
      <c r="BU239" s="315"/>
      <c r="BV239" s="313"/>
      <c r="BW239" s="313"/>
      <c r="BX239" s="313"/>
      <c r="BY239" s="313"/>
      <c r="BZ239" s="313"/>
      <c r="CA239" s="313"/>
      <c r="CB239" s="313"/>
      <c r="CC239" s="313"/>
      <c r="CD239" s="310"/>
      <c r="CE239" s="316"/>
      <c r="CF239" s="315"/>
      <c r="CG239" s="313"/>
      <c r="CH239" s="313"/>
      <c r="CI239" s="313"/>
      <c r="CJ239" s="310"/>
      <c r="CK239" s="317"/>
      <c r="CL239" s="320"/>
      <c r="CM239" s="315"/>
      <c r="CN239" s="313"/>
      <c r="CO239" s="313"/>
      <c r="CP239" s="313"/>
      <c r="CQ239" s="313"/>
      <c r="CR239" s="313"/>
      <c r="CS239" s="313"/>
      <c r="CT239" s="313"/>
      <c r="CU239" s="313"/>
      <c r="CV239" s="310"/>
      <c r="CW239" s="314"/>
      <c r="CX239" s="314"/>
      <c r="CY239" s="315"/>
      <c r="CZ239" s="313"/>
      <c r="DA239" s="313"/>
      <c r="DB239" s="313"/>
      <c r="DC239" s="313"/>
      <c r="DD239" s="313"/>
      <c r="DE239" s="313"/>
      <c r="DF239" s="313"/>
      <c r="DG239" s="313"/>
      <c r="DH239" s="310"/>
      <c r="DI239" s="321"/>
      <c r="DJ239" s="321"/>
      <c r="DK239" s="322"/>
      <c r="DL239" s="322"/>
      <c r="DM239" s="322"/>
      <c r="DN239" s="322"/>
      <c r="DO239" s="322"/>
      <c r="DP239" s="322"/>
      <c r="DQ239" s="323"/>
      <c r="DR239" s="315"/>
      <c r="DS239" s="313"/>
      <c r="DT239" s="313"/>
      <c r="DU239" s="313"/>
      <c r="DV239" s="310"/>
      <c r="DW239" s="311"/>
      <c r="DX239" s="315"/>
      <c r="DY239" s="313"/>
      <c r="DZ239" s="313"/>
      <c r="EA239" s="313"/>
      <c r="EB239" s="310"/>
      <c r="EC239" s="311"/>
      <c r="ED239" s="312"/>
    </row>
    <row r="240" spans="2:134" ht="12.6" customHeight="1" x14ac:dyDescent="0.2">
      <c r="B240" s="366">
        <f t="shared" ref="B240" si="4918">B237+1</f>
        <v>78</v>
      </c>
      <c r="C240" s="363" t="s">
        <v>419</v>
      </c>
      <c r="D240" s="363" t="s">
        <v>412</v>
      </c>
      <c r="E240" s="363" t="s">
        <v>415</v>
      </c>
      <c r="F240" s="355" t="s">
        <v>208</v>
      </c>
      <c r="G240" s="362">
        <v>46417</v>
      </c>
      <c r="H240" s="307" t="str">
        <f t="shared" ref="H240" si="4919">IF($F240="3e)  Skoršia transpozícia  - zavedenie transpozície pred termínom ktorý určuje smernica EÚ. "," ","")</f>
        <v/>
      </c>
      <c r="I240" s="307" t="str">
        <f t="shared" ref="I240" si="4920">IF($F240="3e)  Skoršia transpozícia  - zavedenie transpozície pred termínom ktorý určuje smernica EÚ. ",$H240,"NA")</f>
        <v>NA</v>
      </c>
      <c r="J240" s="298">
        <f>IF(I240&gt;12,1,I240/12)</f>
        <v>1</v>
      </c>
      <c r="K240" s="355" t="s">
        <v>469</v>
      </c>
      <c r="L240" s="348">
        <v>9</v>
      </c>
      <c r="M240" s="354">
        <f>IF(L240="N",0,L240)</f>
        <v>9</v>
      </c>
      <c r="N240" s="348" t="s">
        <v>213</v>
      </c>
      <c r="O240" s="348"/>
      <c r="P240" s="348">
        <v>100</v>
      </c>
      <c r="Q240" s="349" t="s">
        <v>185</v>
      </c>
      <c r="R240" s="350">
        <f>VLOOKUP(Q240,vstupy!$B$3:$C$15,2,FALSE)</f>
        <v>0.25</v>
      </c>
      <c r="S240" s="348"/>
      <c r="T240" s="351"/>
      <c r="U240" s="349" t="s">
        <v>36</v>
      </c>
      <c r="V240" s="350">
        <f>VLOOKUP(U240,vstupy!$B$3:$C$15,2,FALSE)</f>
        <v>0</v>
      </c>
      <c r="W240" s="348"/>
      <c r="X240" s="283" t="s">
        <v>157</v>
      </c>
      <c r="Y240" s="284" t="s">
        <v>152</v>
      </c>
      <c r="Z240" s="285">
        <f>VLOOKUP($X240,vstupy!$B$18:$F$31,MATCH($Y240,vstupy!$B$17:$F$17,0),0)</f>
        <v>0</v>
      </c>
      <c r="AA240" s="286" t="s">
        <v>158</v>
      </c>
      <c r="AB240" s="285">
        <f>VLOOKUP($AA240,vstupy!$B$34:$C$36,2,FALSE)</f>
        <v>0</v>
      </c>
      <c r="AC240" s="285">
        <f t="shared" si="4690"/>
        <v>0</v>
      </c>
      <c r="AD240" s="338" t="s">
        <v>36</v>
      </c>
      <c r="AE240" s="325">
        <f>VLOOKUP(AD240,vstupy!$B$3:$C$15,2,FALSE)</f>
        <v>0</v>
      </c>
      <c r="AF240" s="328">
        <f>IFERROR(IF(M240=0,"N",O240/L240*J240),0)</f>
        <v>0</v>
      </c>
      <c r="AG240" s="330">
        <f>O240*J240</f>
        <v>0</v>
      </c>
      <c r="AH240" s="332">
        <f t="shared" ref="AH240" si="4921">P240*R240*J240</f>
        <v>25</v>
      </c>
      <c r="AI240" s="333">
        <f t="shared" ref="AI240" si="4922">IFERROR(AH240*M240,0)</f>
        <v>225</v>
      </c>
      <c r="AJ240" s="332">
        <f t="shared" ref="AJ240" si="4923">IFERROR(IF(M240=0,"N",S240/L240*J240),0)</f>
        <v>0</v>
      </c>
      <c r="AK240" s="330">
        <f t="shared" ref="AK240" si="4924">S240*J240</f>
        <v>0</v>
      </c>
      <c r="AL240" s="330">
        <f>T240*V240*J240</f>
        <v>0</v>
      </c>
      <c r="AM240" s="334">
        <f t="shared" ref="AM240" si="4925">IFERROR(AL240*M240,0)</f>
        <v>0</v>
      </c>
      <c r="AN240" s="333">
        <f t="shared" ref="AN240" si="4926">IF(W240&gt;0,IF(AE240&gt;0,($G$5/160)*(W240/60)*AE240*J240,0),IF(AE240&gt;0,($G$5/160)*((AC240+AC241+AC242)/60)*AE240*J240,0))</f>
        <v>0</v>
      </c>
      <c r="AO240" s="336">
        <f>IFERROR(AN240*M240,0)</f>
        <v>0</v>
      </c>
      <c r="AP240" s="315">
        <f t="shared" ref="AP240" si="4927">IF($N240="In (zvyšuje náklady)",AF240,0)</f>
        <v>0</v>
      </c>
      <c r="AQ240" s="313">
        <f t="shared" ref="AQ240" si="4928">IF($N240="In (zvyšuje náklady)",AG240,0)</f>
        <v>0</v>
      </c>
      <c r="AR240" s="313">
        <f t="shared" ref="AR240" si="4929">IF($N240="In (zvyšuje náklady)",AH240,0)</f>
        <v>0</v>
      </c>
      <c r="AS240" s="313">
        <f t="shared" ref="AS240" si="4930">IF($N240="In (zvyšuje náklady)",AI240,0)</f>
        <v>0</v>
      </c>
      <c r="AT240" s="313">
        <f t="shared" ref="AT240" si="4931">IF($N240="In (zvyšuje náklady)",AJ240,0)</f>
        <v>0</v>
      </c>
      <c r="AU240" s="313">
        <f t="shared" ref="AU240" si="4932">IF($N240="In (zvyšuje náklady)",AK240,0)</f>
        <v>0</v>
      </c>
      <c r="AV240" s="313">
        <f t="shared" ref="AV240" si="4933">IF($N240="In (zvyšuje náklady)",AL240,0)</f>
        <v>0</v>
      </c>
      <c r="AW240" s="313">
        <f t="shared" ref="AW240" si="4934">IF($N240="In (zvyšuje náklady)",AM240,0)</f>
        <v>0</v>
      </c>
      <c r="AX240" s="313">
        <f t="shared" ref="AX240" si="4935">IF($N240="In (zvyšuje náklady)",AN240,0)</f>
        <v>0</v>
      </c>
      <c r="AY240" s="313">
        <f t="shared" ref="AY240" si="4936">IF($N240="In (zvyšuje náklady)",AO240,0)</f>
        <v>0</v>
      </c>
      <c r="AZ240" s="313">
        <f t="shared" ref="AZ240" si="4937">IF($N240="Out (znižuje náklady)",AF240,"0")</f>
        <v>0</v>
      </c>
      <c r="BA240" s="313">
        <f t="shared" ref="BA240" si="4938">IF($N240="Out (znižuje náklady)",AG240,"0")</f>
        <v>0</v>
      </c>
      <c r="BB240" s="313">
        <f t="shared" ref="BB240" si="4939">IF($N240="Out (znižuje náklady)",AH240,"0")</f>
        <v>25</v>
      </c>
      <c r="BC240" s="313">
        <f t="shared" ref="BC240" si="4940">IF($N240="Out (znižuje náklady)",AI240,"0")</f>
        <v>225</v>
      </c>
      <c r="BD240" s="313">
        <f t="shared" ref="BD240" si="4941">IF($N240="Out (znižuje náklady)",AJ240,"0")</f>
        <v>0</v>
      </c>
      <c r="BE240" s="313">
        <f t="shared" ref="BE240" si="4942">IF($N240="Out (znižuje náklady)",AK240,"0")</f>
        <v>0</v>
      </c>
      <c r="BF240" s="313">
        <f t="shared" ref="BF240" si="4943">IF($N240="Out (znižuje náklady)",AL240,"0")</f>
        <v>0</v>
      </c>
      <c r="BG240" s="313">
        <f t="shared" ref="BG240" si="4944">IF($N240="Out (znižuje náklady)",AM240,"0")</f>
        <v>0</v>
      </c>
      <c r="BH240" s="313">
        <f t="shared" ref="BH240" si="4945">IF($N240="Out (znižuje náklady)",AN240,"0")</f>
        <v>0</v>
      </c>
      <c r="BI240" s="324">
        <f t="shared" ref="BI240" si="4946">IF($N240="Out (znižuje náklady)",AO240,"0")</f>
        <v>0</v>
      </c>
      <c r="BJ240" s="314">
        <f>IF(F240=vstupy!$B$47,0,1)</f>
        <v>1</v>
      </c>
      <c r="BK240" s="315">
        <f t="shared" ref="BK240" si="4947">$BJ240*AP240</f>
        <v>0</v>
      </c>
      <c r="BL240" s="313">
        <f t="shared" ref="BL240" si="4948">$BJ240*AQ240</f>
        <v>0</v>
      </c>
      <c r="BM240" s="313">
        <f t="shared" ref="BM240" si="4949">$BJ240*AR240</f>
        <v>0</v>
      </c>
      <c r="BN240" s="313">
        <f t="shared" ref="BN240" si="4950">$BJ240*AS240</f>
        <v>0</v>
      </c>
      <c r="BO240" s="313">
        <f t="shared" ref="BO240" si="4951">$BJ240*AT240</f>
        <v>0</v>
      </c>
      <c r="BP240" s="313">
        <f t="shared" ref="BP240" si="4952">$BJ240*AU240</f>
        <v>0</v>
      </c>
      <c r="BQ240" s="313">
        <f t="shared" ref="BQ240" si="4953">$BJ240*AV240</f>
        <v>0</v>
      </c>
      <c r="BR240" s="313">
        <f t="shared" ref="BR240" si="4954">$BJ240*AW240</f>
        <v>0</v>
      </c>
      <c r="BS240" s="313">
        <f t="shared" ref="BS240" si="4955">$BJ240*AX240</f>
        <v>0</v>
      </c>
      <c r="BT240" s="310">
        <f t="shared" ref="BT240" si="4956">$BJ240*AY240</f>
        <v>0</v>
      </c>
      <c r="BU240" s="315">
        <f t="shared" ref="BU240" si="4957">$BJ240*AZ240</f>
        <v>0</v>
      </c>
      <c r="BV240" s="313">
        <f t="shared" ref="BV240" si="4958">$BJ240*BA240</f>
        <v>0</v>
      </c>
      <c r="BW240" s="313">
        <f t="shared" ref="BW240" si="4959">$BJ240*BB240</f>
        <v>25</v>
      </c>
      <c r="BX240" s="313">
        <f t="shared" ref="BX240" si="4960">$BJ240*BC240</f>
        <v>225</v>
      </c>
      <c r="BY240" s="313">
        <f t="shared" ref="BY240" si="4961">$BJ240*BD240</f>
        <v>0</v>
      </c>
      <c r="BZ240" s="313">
        <f t="shared" ref="BZ240" si="4962">$BJ240*BE240</f>
        <v>0</v>
      </c>
      <c r="CA240" s="313">
        <f t="shared" ref="CA240" si="4963">$BJ240*BF240</f>
        <v>0</v>
      </c>
      <c r="CB240" s="313">
        <f t="shared" ref="CB240" si="4964">$BJ240*BG240</f>
        <v>0</v>
      </c>
      <c r="CC240" s="313">
        <f t="shared" ref="CC240" si="4965">$BJ240*BH240</f>
        <v>0</v>
      </c>
      <c r="CD240" s="310">
        <f t="shared" ref="CD240" si="4966">$BJ240*BI240</f>
        <v>0</v>
      </c>
      <c r="CE240" s="316">
        <f>IF(N240="Nemení sa",1,0)</f>
        <v>0</v>
      </c>
      <c r="CF240" s="315">
        <f>AG240*$CE240</f>
        <v>0</v>
      </c>
      <c r="CG240" s="313">
        <f>AI240*$CE240</f>
        <v>0</v>
      </c>
      <c r="CH240" s="313">
        <f>AK240*$CE240</f>
        <v>0</v>
      </c>
      <c r="CI240" s="313">
        <f>AM240*$CE240</f>
        <v>0</v>
      </c>
      <c r="CJ240" s="310">
        <f>AO240*$CE240</f>
        <v>0</v>
      </c>
      <c r="CK240" s="317">
        <f t="shared" ref="CK240" si="4967">SUM(CF240:CJ242)</f>
        <v>0</v>
      </c>
      <c r="CL240" s="318">
        <f>IF(F240=vstupy!B$42,"1",0)</f>
        <v>0</v>
      </c>
      <c r="CM240" s="315">
        <f t="shared" ref="CM240" si="4968">IF($CL240="1",AP240,0)</f>
        <v>0</v>
      </c>
      <c r="CN240" s="313">
        <f t="shared" ref="CN240" si="4969">IF($CL240="1",AQ240,0)</f>
        <v>0</v>
      </c>
      <c r="CO240" s="313">
        <f t="shared" ref="CO240" si="4970">IF($CL240="1",AR240,0)</f>
        <v>0</v>
      </c>
      <c r="CP240" s="313">
        <f t="shared" ref="CP240" si="4971">IF($CL240="1",AS240,0)</f>
        <v>0</v>
      </c>
      <c r="CQ240" s="313">
        <f t="shared" ref="CQ240" si="4972">IF($CL240="1",AT240,0)</f>
        <v>0</v>
      </c>
      <c r="CR240" s="313">
        <f t="shared" ref="CR240" si="4973">IF($CL240="1",AU240,0)</f>
        <v>0</v>
      </c>
      <c r="CS240" s="313">
        <f t="shared" ref="CS240" si="4974">IF($CL240="1",AV240,0)</f>
        <v>0</v>
      </c>
      <c r="CT240" s="313">
        <f t="shared" ref="CT240" si="4975">IF($CL240="1",AW240,0)</f>
        <v>0</v>
      </c>
      <c r="CU240" s="313">
        <f t="shared" ref="CU240" si="4976">IF($CL240="1",AX240,0)</f>
        <v>0</v>
      </c>
      <c r="CV240" s="310">
        <f t="shared" ref="CV240" si="4977">IF($CL240="1",AY240,0)</f>
        <v>0</v>
      </c>
      <c r="CW240" s="314">
        <f>CP240+CT240+CV240</f>
        <v>0</v>
      </c>
      <c r="CX240" s="314">
        <f t="shared" ref="CX240" si="4978">CN240+CR240</f>
        <v>0</v>
      </c>
      <c r="CY240" s="315">
        <f t="shared" ref="CY240" si="4979">IF($CL240="1",AZ240,0)</f>
        <v>0</v>
      </c>
      <c r="CZ240" s="313">
        <f t="shared" ref="CZ240" si="4980">IF($CL240="1",BA240,0)</f>
        <v>0</v>
      </c>
      <c r="DA240" s="313">
        <f t="shared" ref="DA240" si="4981">IF($CL240="1",BB240,0)</f>
        <v>0</v>
      </c>
      <c r="DB240" s="313">
        <f t="shared" ref="DB240" si="4982">IF($CL240="1",BC240,0)</f>
        <v>0</v>
      </c>
      <c r="DC240" s="313">
        <f t="shared" ref="DC240" si="4983">IF($CL240="1",BD240,0)</f>
        <v>0</v>
      </c>
      <c r="DD240" s="313">
        <f t="shared" ref="DD240" si="4984">IF($CL240="1",BE240,0)</f>
        <v>0</v>
      </c>
      <c r="DE240" s="313">
        <f t="shared" ref="DE240" si="4985">IF($CL240="1",BF240,0)</f>
        <v>0</v>
      </c>
      <c r="DF240" s="313">
        <f t="shared" ref="DF240" si="4986">IF($CL240="1",BG240,0)</f>
        <v>0</v>
      </c>
      <c r="DG240" s="313">
        <f t="shared" ref="DG240" si="4987">IF($CL240="1",BH240,0)</f>
        <v>0</v>
      </c>
      <c r="DH240" s="310">
        <f t="shared" ref="DH240" si="4988">IF($CL240="1",BI240,0)</f>
        <v>0</v>
      </c>
      <c r="DI240" s="321">
        <f>DB240+DF240+DH240</f>
        <v>0</v>
      </c>
      <c r="DJ240" s="321">
        <f t="shared" ref="DJ240" si="4989">CZ240+DD240</f>
        <v>0</v>
      </c>
      <c r="DK240" s="322">
        <f>IF(CE240=0,1,0)</f>
        <v>1</v>
      </c>
      <c r="DL240" s="322">
        <f>IFERROR(IF($AF240="N",AH240+AJ240+AL240+AN240,AF240+AH240+AJ240+AL240+AN240),0)*$DK240</f>
        <v>25</v>
      </c>
      <c r="DM240" s="322">
        <f>(AG240+AI240+AK240+AM240+AO240)*$DK240</f>
        <v>225</v>
      </c>
      <c r="DN240" s="322">
        <f>AS240+AW240+AY240-CW240</f>
        <v>0</v>
      </c>
      <c r="DO240" s="322">
        <f>BC240+BG240+BI240-DI240</f>
        <v>225</v>
      </c>
      <c r="DP240" s="322">
        <f>DN240+DO240</f>
        <v>225</v>
      </c>
      <c r="DQ240" s="323" t="str">
        <f>IF(OR(F240=vstupy!B$40,F240=vstupy!B$41,F240=vstupy!B$42,),"0","1")</f>
        <v>0</v>
      </c>
      <c r="DR240" s="315">
        <f>IF($DQ240="1",AQ240,"0")+CF240</f>
        <v>0</v>
      </c>
      <c r="DS240" s="313">
        <f>IF($DQ240="1",AS240,"0")+CG240</f>
        <v>0</v>
      </c>
      <c r="DT240" s="313">
        <f>IF($DQ240="1",AU240,"0")+CH240</f>
        <v>0</v>
      </c>
      <c r="DU240" s="313">
        <f>IF($DQ240="1",AW240,"0")+CI240</f>
        <v>0</v>
      </c>
      <c r="DV240" s="310">
        <f>IF($DQ240="1",AY240,"0")+CJ240</f>
        <v>0</v>
      </c>
      <c r="DW240" s="311">
        <f t="shared" ref="DW240" si="4990">SUM(DR240:DV242)</f>
        <v>0</v>
      </c>
      <c r="DX240" s="315" t="str">
        <f t="shared" ref="DX240" si="4991">IF($DQ240="1",BA240,"0")</f>
        <v>0</v>
      </c>
      <c r="DY240" s="313" t="str">
        <f t="shared" ref="DY240" si="4992">IF($DQ240="1",BC240,"0")</f>
        <v>0</v>
      </c>
      <c r="DZ240" s="313" t="str">
        <f t="shared" ref="DZ240" si="4993">IF($DQ240="1",BE240,"0")</f>
        <v>0</v>
      </c>
      <c r="EA240" s="313" t="str">
        <f>IF($DQ240="1",BG240,"0")</f>
        <v>0</v>
      </c>
      <c r="EB240" s="310" t="str">
        <f>IF($DQ240="1",BI240,"0")</f>
        <v>0</v>
      </c>
      <c r="EC240" s="311">
        <f t="shared" ref="EC240" si="4994">SUM(DX240:EB242)</f>
        <v>0</v>
      </c>
      <c r="ED240" s="312">
        <f>EC240+DW240</f>
        <v>0</v>
      </c>
    </row>
    <row r="241" spans="2:134" ht="12.6" customHeight="1" x14ac:dyDescent="0.2">
      <c r="B241" s="366"/>
      <c r="C241" s="363"/>
      <c r="D241" s="363"/>
      <c r="E241" s="363"/>
      <c r="F241" s="356"/>
      <c r="G241" s="362"/>
      <c r="H241" s="308"/>
      <c r="I241" s="308"/>
      <c r="J241" s="299"/>
      <c r="K241" s="356"/>
      <c r="L241" s="348"/>
      <c r="M241" s="354"/>
      <c r="N241" s="348"/>
      <c r="O241" s="348"/>
      <c r="P241" s="348"/>
      <c r="Q241" s="349"/>
      <c r="R241" s="350"/>
      <c r="S241" s="348"/>
      <c r="T241" s="351"/>
      <c r="U241" s="349"/>
      <c r="V241" s="350"/>
      <c r="W241" s="348"/>
      <c r="X241" s="283" t="s">
        <v>157</v>
      </c>
      <c r="Y241" s="284" t="s">
        <v>152</v>
      </c>
      <c r="Z241" s="285">
        <f>VLOOKUP($X241,vstupy!$B$18:$F$31,MATCH($Y241,vstupy!$B$17:$F$17,0),0)</f>
        <v>0</v>
      </c>
      <c r="AA241" s="286" t="s">
        <v>158</v>
      </c>
      <c r="AB241" s="285">
        <f>VLOOKUP($AA241,vstupy!$B$34:$C$36,2,FALSE)</f>
        <v>0</v>
      </c>
      <c r="AC241" s="285">
        <f t="shared" si="4690"/>
        <v>0</v>
      </c>
      <c r="AD241" s="339"/>
      <c r="AE241" s="326"/>
      <c r="AF241" s="315"/>
      <c r="AG241" s="330"/>
      <c r="AH241" s="330"/>
      <c r="AI241" s="330"/>
      <c r="AJ241" s="330"/>
      <c r="AK241" s="330"/>
      <c r="AL241" s="330"/>
      <c r="AM241" s="335"/>
      <c r="AN241" s="330"/>
      <c r="AO241" s="336"/>
      <c r="AP241" s="315"/>
      <c r="AQ241" s="313"/>
      <c r="AR241" s="313"/>
      <c r="AS241" s="313"/>
      <c r="AT241" s="313"/>
      <c r="AU241" s="313"/>
      <c r="AV241" s="313"/>
      <c r="AW241" s="313"/>
      <c r="AX241" s="313"/>
      <c r="AY241" s="313"/>
      <c r="AZ241" s="313"/>
      <c r="BA241" s="313"/>
      <c r="BB241" s="313"/>
      <c r="BC241" s="313"/>
      <c r="BD241" s="313"/>
      <c r="BE241" s="313"/>
      <c r="BF241" s="313"/>
      <c r="BG241" s="313"/>
      <c r="BH241" s="313"/>
      <c r="BI241" s="324"/>
      <c r="BJ241" s="314"/>
      <c r="BK241" s="315"/>
      <c r="BL241" s="313"/>
      <c r="BM241" s="313"/>
      <c r="BN241" s="313"/>
      <c r="BO241" s="313"/>
      <c r="BP241" s="313"/>
      <c r="BQ241" s="313"/>
      <c r="BR241" s="313"/>
      <c r="BS241" s="313"/>
      <c r="BT241" s="310"/>
      <c r="BU241" s="315"/>
      <c r="BV241" s="313"/>
      <c r="BW241" s="313"/>
      <c r="BX241" s="313"/>
      <c r="BY241" s="313"/>
      <c r="BZ241" s="313"/>
      <c r="CA241" s="313"/>
      <c r="CB241" s="313"/>
      <c r="CC241" s="313"/>
      <c r="CD241" s="310"/>
      <c r="CE241" s="316"/>
      <c r="CF241" s="315"/>
      <c r="CG241" s="313"/>
      <c r="CH241" s="313"/>
      <c r="CI241" s="313"/>
      <c r="CJ241" s="310"/>
      <c r="CK241" s="317"/>
      <c r="CL241" s="319"/>
      <c r="CM241" s="315"/>
      <c r="CN241" s="313"/>
      <c r="CO241" s="313"/>
      <c r="CP241" s="313"/>
      <c r="CQ241" s="313"/>
      <c r="CR241" s="313"/>
      <c r="CS241" s="313"/>
      <c r="CT241" s="313"/>
      <c r="CU241" s="313"/>
      <c r="CV241" s="310"/>
      <c r="CW241" s="314"/>
      <c r="CX241" s="314"/>
      <c r="CY241" s="315"/>
      <c r="CZ241" s="313"/>
      <c r="DA241" s="313"/>
      <c r="DB241" s="313"/>
      <c r="DC241" s="313"/>
      <c r="DD241" s="313"/>
      <c r="DE241" s="313"/>
      <c r="DF241" s="313"/>
      <c r="DG241" s="313"/>
      <c r="DH241" s="310"/>
      <c r="DI241" s="321"/>
      <c r="DJ241" s="321"/>
      <c r="DK241" s="322"/>
      <c r="DL241" s="322"/>
      <c r="DM241" s="322"/>
      <c r="DN241" s="322"/>
      <c r="DO241" s="322"/>
      <c r="DP241" s="322"/>
      <c r="DQ241" s="323"/>
      <c r="DR241" s="315"/>
      <c r="DS241" s="313"/>
      <c r="DT241" s="313"/>
      <c r="DU241" s="313"/>
      <c r="DV241" s="310"/>
      <c r="DW241" s="311"/>
      <c r="DX241" s="315"/>
      <c r="DY241" s="313"/>
      <c r="DZ241" s="313"/>
      <c r="EA241" s="313"/>
      <c r="EB241" s="310"/>
      <c r="EC241" s="311"/>
      <c r="ED241" s="312"/>
    </row>
    <row r="242" spans="2:134" ht="12.6" customHeight="1" x14ac:dyDescent="0.2">
      <c r="B242" s="366"/>
      <c r="C242" s="363"/>
      <c r="D242" s="363"/>
      <c r="E242" s="363"/>
      <c r="F242" s="357"/>
      <c r="G242" s="362"/>
      <c r="H242" s="309"/>
      <c r="I242" s="309"/>
      <c r="J242" s="300"/>
      <c r="K242" s="357"/>
      <c r="L242" s="348"/>
      <c r="M242" s="354"/>
      <c r="N242" s="348"/>
      <c r="O242" s="348"/>
      <c r="P242" s="348"/>
      <c r="Q242" s="349"/>
      <c r="R242" s="350"/>
      <c r="S242" s="348"/>
      <c r="T242" s="351"/>
      <c r="U242" s="349"/>
      <c r="V242" s="350"/>
      <c r="W242" s="348"/>
      <c r="X242" s="283" t="s">
        <v>157</v>
      </c>
      <c r="Y242" s="284" t="s">
        <v>152</v>
      </c>
      <c r="Z242" s="285">
        <f>VLOOKUP($X242,vstupy!$B$18:$F$31,MATCH($Y242,vstupy!$B$17:$F$17,0),0)</f>
        <v>0</v>
      </c>
      <c r="AA242" s="286" t="s">
        <v>158</v>
      </c>
      <c r="AB242" s="285">
        <f>VLOOKUP($AA242,vstupy!$B$34:$C$36,2,FALSE)</f>
        <v>0</v>
      </c>
      <c r="AC242" s="285">
        <f t="shared" si="4690"/>
        <v>0</v>
      </c>
      <c r="AD242" s="340"/>
      <c r="AE242" s="327"/>
      <c r="AF242" s="315"/>
      <c r="AG242" s="330"/>
      <c r="AH242" s="330"/>
      <c r="AI242" s="330"/>
      <c r="AJ242" s="330"/>
      <c r="AK242" s="330"/>
      <c r="AL242" s="330"/>
      <c r="AM242" s="333"/>
      <c r="AN242" s="330"/>
      <c r="AO242" s="336"/>
      <c r="AP242" s="315"/>
      <c r="AQ242" s="313"/>
      <c r="AR242" s="313"/>
      <c r="AS242" s="313"/>
      <c r="AT242" s="313"/>
      <c r="AU242" s="313"/>
      <c r="AV242" s="313"/>
      <c r="AW242" s="313"/>
      <c r="AX242" s="313"/>
      <c r="AY242" s="313"/>
      <c r="AZ242" s="313"/>
      <c r="BA242" s="313"/>
      <c r="BB242" s="313"/>
      <c r="BC242" s="313"/>
      <c r="BD242" s="313"/>
      <c r="BE242" s="313"/>
      <c r="BF242" s="313"/>
      <c r="BG242" s="313"/>
      <c r="BH242" s="313"/>
      <c r="BI242" s="324"/>
      <c r="BJ242" s="314"/>
      <c r="BK242" s="315"/>
      <c r="BL242" s="313"/>
      <c r="BM242" s="313"/>
      <c r="BN242" s="313"/>
      <c r="BO242" s="313"/>
      <c r="BP242" s="313"/>
      <c r="BQ242" s="313"/>
      <c r="BR242" s="313"/>
      <c r="BS242" s="313"/>
      <c r="BT242" s="310"/>
      <c r="BU242" s="315"/>
      <c r="BV242" s="313"/>
      <c r="BW242" s="313"/>
      <c r="BX242" s="313"/>
      <c r="BY242" s="313"/>
      <c r="BZ242" s="313"/>
      <c r="CA242" s="313"/>
      <c r="CB242" s="313"/>
      <c r="CC242" s="313"/>
      <c r="CD242" s="310"/>
      <c r="CE242" s="316"/>
      <c r="CF242" s="315"/>
      <c r="CG242" s="313"/>
      <c r="CH242" s="313"/>
      <c r="CI242" s="313"/>
      <c r="CJ242" s="310"/>
      <c r="CK242" s="317"/>
      <c r="CL242" s="320"/>
      <c r="CM242" s="315"/>
      <c r="CN242" s="313"/>
      <c r="CO242" s="313"/>
      <c r="CP242" s="313"/>
      <c r="CQ242" s="313"/>
      <c r="CR242" s="313"/>
      <c r="CS242" s="313"/>
      <c r="CT242" s="313"/>
      <c r="CU242" s="313"/>
      <c r="CV242" s="310"/>
      <c r="CW242" s="314"/>
      <c r="CX242" s="314"/>
      <c r="CY242" s="315"/>
      <c r="CZ242" s="313"/>
      <c r="DA242" s="313"/>
      <c r="DB242" s="313"/>
      <c r="DC242" s="313"/>
      <c r="DD242" s="313"/>
      <c r="DE242" s="313"/>
      <c r="DF242" s="313"/>
      <c r="DG242" s="313"/>
      <c r="DH242" s="310"/>
      <c r="DI242" s="321"/>
      <c r="DJ242" s="321"/>
      <c r="DK242" s="322"/>
      <c r="DL242" s="322"/>
      <c r="DM242" s="322"/>
      <c r="DN242" s="322"/>
      <c r="DO242" s="322"/>
      <c r="DP242" s="322"/>
      <c r="DQ242" s="323"/>
      <c r="DR242" s="315"/>
      <c r="DS242" s="313"/>
      <c r="DT242" s="313"/>
      <c r="DU242" s="313"/>
      <c r="DV242" s="310"/>
      <c r="DW242" s="311"/>
      <c r="DX242" s="315"/>
      <c r="DY242" s="313"/>
      <c r="DZ242" s="313"/>
      <c r="EA242" s="313"/>
      <c r="EB242" s="310"/>
      <c r="EC242" s="311"/>
      <c r="ED242" s="312"/>
    </row>
    <row r="243" spans="2:134" ht="12.6" customHeight="1" x14ac:dyDescent="0.2">
      <c r="B243" s="365">
        <f t="shared" ref="B243" si="4995">B240+1</f>
        <v>79</v>
      </c>
      <c r="C243" s="364" t="s">
        <v>420</v>
      </c>
      <c r="D243" s="364" t="s">
        <v>412</v>
      </c>
      <c r="E243" s="364" t="s">
        <v>416</v>
      </c>
      <c r="F243" s="358" t="s">
        <v>208</v>
      </c>
      <c r="G243" s="361">
        <v>46417</v>
      </c>
      <c r="H243" s="301" t="str">
        <f t="shared" ref="H243" si="4996">IF($F243="3e)  Skoršia transpozícia  - zavedenie transpozície pred termínom ktorý určuje smernica EÚ. "," ","")</f>
        <v/>
      </c>
      <c r="I243" s="301" t="str">
        <f t="shared" ref="I243" si="4997">IF($F243="3e)  Skoršia transpozícia  - zavedenie transpozície pred termínom ktorý určuje smernica EÚ. ",$H243,"NA")</f>
        <v>NA</v>
      </c>
      <c r="J243" s="304">
        <f>IF(I243&gt;12,1,I243/12)</f>
        <v>1</v>
      </c>
      <c r="K243" s="358" t="s">
        <v>469</v>
      </c>
      <c r="L243" s="344">
        <v>9</v>
      </c>
      <c r="M243" s="367">
        <f>IF(L243="N",0,L243)</f>
        <v>9</v>
      </c>
      <c r="N243" s="344" t="s">
        <v>213</v>
      </c>
      <c r="O243" s="344"/>
      <c r="P243" s="344">
        <v>350</v>
      </c>
      <c r="Q243" s="345" t="s">
        <v>185</v>
      </c>
      <c r="R243" s="346">
        <f>VLOOKUP(Q243,vstupy!$B$3:$C$15,2,FALSE)</f>
        <v>0.25</v>
      </c>
      <c r="S243" s="344"/>
      <c r="T243" s="347"/>
      <c r="U243" s="345" t="s">
        <v>36</v>
      </c>
      <c r="V243" s="346">
        <f>VLOOKUP(U243,vstupy!$B$3:$C$15,2,FALSE)</f>
        <v>0</v>
      </c>
      <c r="W243" s="344"/>
      <c r="X243" s="174" t="s">
        <v>157</v>
      </c>
      <c r="Y243" s="188" t="s">
        <v>152</v>
      </c>
      <c r="Z243" s="185">
        <f>VLOOKUP($X243,vstupy!$B$18:$F$31,MATCH($Y243,vstupy!$B$17:$F$17,0),0)</f>
        <v>0</v>
      </c>
      <c r="AA243" s="121" t="s">
        <v>158</v>
      </c>
      <c r="AB243" s="185">
        <f>VLOOKUP($AA243,vstupy!$B$34:$C$36,2,FALSE)</f>
        <v>0</v>
      </c>
      <c r="AC243" s="185">
        <f t="shared" si="4690"/>
        <v>0</v>
      </c>
      <c r="AD243" s="341" t="s">
        <v>36</v>
      </c>
      <c r="AE243" s="325">
        <f>VLOOKUP(AD243,vstupy!$B$3:$C$15,2,FALSE)</f>
        <v>0</v>
      </c>
      <c r="AF243" s="328">
        <f>IFERROR(IF(M243=0,"N",O243/L243*J243),0)</f>
        <v>0</v>
      </c>
      <c r="AG243" s="330">
        <f>O243*J243</f>
        <v>0</v>
      </c>
      <c r="AH243" s="332">
        <f t="shared" ref="AH243" si="4998">P243*R243*J243</f>
        <v>87.5</v>
      </c>
      <c r="AI243" s="333">
        <f t="shared" ref="AI243" si="4999">IFERROR(AH243*M243,0)</f>
        <v>787.5</v>
      </c>
      <c r="AJ243" s="332">
        <f t="shared" ref="AJ243" si="5000">IFERROR(IF(M243=0,"N",S243/L243*J243),0)</f>
        <v>0</v>
      </c>
      <c r="AK243" s="330">
        <f t="shared" ref="AK243" si="5001">S243*J243</f>
        <v>0</v>
      </c>
      <c r="AL243" s="330">
        <f>T243*V243*J243</f>
        <v>0</v>
      </c>
      <c r="AM243" s="334">
        <f t="shared" ref="AM243" si="5002">IFERROR(AL243*M243,0)</f>
        <v>0</v>
      </c>
      <c r="AN243" s="333">
        <f t="shared" ref="AN243" si="5003">IF(W243&gt;0,IF(AE243&gt;0,($G$5/160)*(W243/60)*AE243*J243,0),IF(AE243&gt;0,($G$5/160)*((AC243+AC244+AC245)/60)*AE243*J243,0))</f>
        <v>0</v>
      </c>
      <c r="AO243" s="336">
        <f>IFERROR(AN243*M243,0)</f>
        <v>0</v>
      </c>
      <c r="AP243" s="315">
        <f t="shared" ref="AP243" si="5004">IF($N243="In (zvyšuje náklady)",AF243,0)</f>
        <v>0</v>
      </c>
      <c r="AQ243" s="313">
        <f t="shared" ref="AQ243" si="5005">IF($N243="In (zvyšuje náklady)",AG243,0)</f>
        <v>0</v>
      </c>
      <c r="AR243" s="313">
        <f t="shared" ref="AR243" si="5006">IF($N243="In (zvyšuje náklady)",AH243,0)</f>
        <v>0</v>
      </c>
      <c r="AS243" s="313">
        <f t="shared" ref="AS243" si="5007">IF($N243="In (zvyšuje náklady)",AI243,0)</f>
        <v>0</v>
      </c>
      <c r="AT243" s="313">
        <f t="shared" ref="AT243" si="5008">IF($N243="In (zvyšuje náklady)",AJ243,0)</f>
        <v>0</v>
      </c>
      <c r="AU243" s="313">
        <f t="shared" ref="AU243" si="5009">IF($N243="In (zvyšuje náklady)",AK243,0)</f>
        <v>0</v>
      </c>
      <c r="AV243" s="313">
        <f t="shared" ref="AV243" si="5010">IF($N243="In (zvyšuje náklady)",AL243,0)</f>
        <v>0</v>
      </c>
      <c r="AW243" s="313">
        <f t="shared" ref="AW243" si="5011">IF($N243="In (zvyšuje náklady)",AM243,0)</f>
        <v>0</v>
      </c>
      <c r="AX243" s="313">
        <f t="shared" ref="AX243" si="5012">IF($N243="In (zvyšuje náklady)",AN243,0)</f>
        <v>0</v>
      </c>
      <c r="AY243" s="313">
        <f t="shared" ref="AY243" si="5013">IF($N243="In (zvyšuje náklady)",AO243,0)</f>
        <v>0</v>
      </c>
      <c r="AZ243" s="313">
        <f t="shared" ref="AZ243" si="5014">IF($N243="Out (znižuje náklady)",AF243,"0")</f>
        <v>0</v>
      </c>
      <c r="BA243" s="313">
        <f t="shared" ref="BA243" si="5015">IF($N243="Out (znižuje náklady)",AG243,"0")</f>
        <v>0</v>
      </c>
      <c r="BB243" s="313">
        <f t="shared" ref="BB243" si="5016">IF($N243="Out (znižuje náklady)",AH243,"0")</f>
        <v>87.5</v>
      </c>
      <c r="BC243" s="313">
        <f t="shared" ref="BC243" si="5017">IF($N243="Out (znižuje náklady)",AI243,"0")</f>
        <v>787.5</v>
      </c>
      <c r="BD243" s="313">
        <f t="shared" ref="BD243" si="5018">IF($N243="Out (znižuje náklady)",AJ243,"0")</f>
        <v>0</v>
      </c>
      <c r="BE243" s="313">
        <f t="shared" ref="BE243" si="5019">IF($N243="Out (znižuje náklady)",AK243,"0")</f>
        <v>0</v>
      </c>
      <c r="BF243" s="313">
        <f t="shared" ref="BF243" si="5020">IF($N243="Out (znižuje náklady)",AL243,"0")</f>
        <v>0</v>
      </c>
      <c r="BG243" s="313">
        <f t="shared" ref="BG243" si="5021">IF($N243="Out (znižuje náklady)",AM243,"0")</f>
        <v>0</v>
      </c>
      <c r="BH243" s="313">
        <f t="shared" ref="BH243" si="5022">IF($N243="Out (znižuje náklady)",AN243,"0")</f>
        <v>0</v>
      </c>
      <c r="BI243" s="324">
        <f t="shared" ref="BI243" si="5023">IF($N243="Out (znižuje náklady)",AO243,"0")</f>
        <v>0</v>
      </c>
      <c r="BJ243" s="314">
        <f>IF(F243=vstupy!$B$47,0,1)</f>
        <v>1</v>
      </c>
      <c r="BK243" s="315">
        <f t="shared" ref="BK243" si="5024">$BJ243*AP243</f>
        <v>0</v>
      </c>
      <c r="BL243" s="313">
        <f t="shared" ref="BL243" si="5025">$BJ243*AQ243</f>
        <v>0</v>
      </c>
      <c r="BM243" s="313">
        <f t="shared" ref="BM243" si="5026">$BJ243*AR243</f>
        <v>0</v>
      </c>
      <c r="BN243" s="313">
        <f t="shared" ref="BN243" si="5027">$BJ243*AS243</f>
        <v>0</v>
      </c>
      <c r="BO243" s="313">
        <f t="shared" ref="BO243" si="5028">$BJ243*AT243</f>
        <v>0</v>
      </c>
      <c r="BP243" s="313">
        <f t="shared" ref="BP243" si="5029">$BJ243*AU243</f>
        <v>0</v>
      </c>
      <c r="BQ243" s="313">
        <f t="shared" ref="BQ243" si="5030">$BJ243*AV243</f>
        <v>0</v>
      </c>
      <c r="BR243" s="313">
        <f t="shared" ref="BR243" si="5031">$BJ243*AW243</f>
        <v>0</v>
      </c>
      <c r="BS243" s="313">
        <f t="shared" ref="BS243" si="5032">$BJ243*AX243</f>
        <v>0</v>
      </c>
      <c r="BT243" s="310">
        <f t="shared" ref="BT243" si="5033">$BJ243*AY243</f>
        <v>0</v>
      </c>
      <c r="BU243" s="315">
        <f t="shared" ref="BU243" si="5034">$BJ243*AZ243</f>
        <v>0</v>
      </c>
      <c r="BV243" s="313">
        <f t="shared" ref="BV243" si="5035">$BJ243*BA243</f>
        <v>0</v>
      </c>
      <c r="BW243" s="313">
        <f t="shared" ref="BW243" si="5036">$BJ243*BB243</f>
        <v>87.5</v>
      </c>
      <c r="BX243" s="313">
        <f t="shared" ref="BX243" si="5037">$BJ243*BC243</f>
        <v>787.5</v>
      </c>
      <c r="BY243" s="313">
        <f t="shared" ref="BY243" si="5038">$BJ243*BD243</f>
        <v>0</v>
      </c>
      <c r="BZ243" s="313">
        <f t="shared" ref="BZ243" si="5039">$BJ243*BE243</f>
        <v>0</v>
      </c>
      <c r="CA243" s="313">
        <f t="shared" ref="CA243" si="5040">$BJ243*BF243</f>
        <v>0</v>
      </c>
      <c r="CB243" s="313">
        <f t="shared" ref="CB243" si="5041">$BJ243*BG243</f>
        <v>0</v>
      </c>
      <c r="CC243" s="313">
        <f t="shared" ref="CC243" si="5042">$BJ243*BH243</f>
        <v>0</v>
      </c>
      <c r="CD243" s="310">
        <f t="shared" ref="CD243" si="5043">$BJ243*BI243</f>
        <v>0</v>
      </c>
      <c r="CE243" s="316">
        <f>IF(N243="Nemení sa",1,0)</f>
        <v>0</v>
      </c>
      <c r="CF243" s="315">
        <f>AG243*$CE243</f>
        <v>0</v>
      </c>
      <c r="CG243" s="313">
        <f>AI243*$CE243</f>
        <v>0</v>
      </c>
      <c r="CH243" s="313">
        <f>AK243*$CE243</f>
        <v>0</v>
      </c>
      <c r="CI243" s="313">
        <f>AM243*$CE243</f>
        <v>0</v>
      </c>
      <c r="CJ243" s="310">
        <f>AO243*$CE243</f>
        <v>0</v>
      </c>
      <c r="CK243" s="317">
        <f t="shared" ref="CK243" si="5044">SUM(CF243:CJ245)</f>
        <v>0</v>
      </c>
      <c r="CL243" s="318">
        <f>IF(F243=vstupy!B$42,"1",0)</f>
        <v>0</v>
      </c>
      <c r="CM243" s="315">
        <f t="shared" ref="CM243" si="5045">IF($CL243="1",AP243,0)</f>
        <v>0</v>
      </c>
      <c r="CN243" s="313">
        <f t="shared" ref="CN243" si="5046">IF($CL243="1",AQ243,0)</f>
        <v>0</v>
      </c>
      <c r="CO243" s="313">
        <f t="shared" ref="CO243" si="5047">IF($CL243="1",AR243,0)</f>
        <v>0</v>
      </c>
      <c r="CP243" s="313">
        <f t="shared" ref="CP243" si="5048">IF($CL243="1",AS243,0)</f>
        <v>0</v>
      </c>
      <c r="CQ243" s="313">
        <f t="shared" ref="CQ243" si="5049">IF($CL243="1",AT243,0)</f>
        <v>0</v>
      </c>
      <c r="CR243" s="313">
        <f t="shared" ref="CR243" si="5050">IF($CL243="1",AU243,0)</f>
        <v>0</v>
      </c>
      <c r="CS243" s="313">
        <f t="shared" ref="CS243" si="5051">IF($CL243="1",AV243,0)</f>
        <v>0</v>
      </c>
      <c r="CT243" s="313">
        <f t="shared" ref="CT243" si="5052">IF($CL243="1",AW243,0)</f>
        <v>0</v>
      </c>
      <c r="CU243" s="313">
        <f t="shared" ref="CU243" si="5053">IF($CL243="1",AX243,0)</f>
        <v>0</v>
      </c>
      <c r="CV243" s="310">
        <f t="shared" ref="CV243" si="5054">IF($CL243="1",AY243,0)</f>
        <v>0</v>
      </c>
      <c r="CW243" s="314">
        <f>CP243+CT243+CV243</f>
        <v>0</v>
      </c>
      <c r="CX243" s="314">
        <f t="shared" ref="CX243" si="5055">CN243+CR243</f>
        <v>0</v>
      </c>
      <c r="CY243" s="315">
        <f t="shared" ref="CY243" si="5056">IF($CL243="1",AZ243,0)</f>
        <v>0</v>
      </c>
      <c r="CZ243" s="313">
        <f t="shared" ref="CZ243" si="5057">IF($CL243="1",BA243,0)</f>
        <v>0</v>
      </c>
      <c r="DA243" s="313">
        <f t="shared" ref="DA243" si="5058">IF($CL243="1",BB243,0)</f>
        <v>0</v>
      </c>
      <c r="DB243" s="313">
        <f t="shared" ref="DB243" si="5059">IF($CL243="1",BC243,0)</f>
        <v>0</v>
      </c>
      <c r="DC243" s="313">
        <f t="shared" ref="DC243" si="5060">IF($CL243="1",BD243,0)</f>
        <v>0</v>
      </c>
      <c r="DD243" s="313">
        <f t="shared" ref="DD243" si="5061">IF($CL243="1",BE243,0)</f>
        <v>0</v>
      </c>
      <c r="DE243" s="313">
        <f t="shared" ref="DE243" si="5062">IF($CL243="1",BF243,0)</f>
        <v>0</v>
      </c>
      <c r="DF243" s="313">
        <f t="shared" ref="DF243" si="5063">IF($CL243="1",BG243,0)</f>
        <v>0</v>
      </c>
      <c r="DG243" s="313">
        <f t="shared" ref="DG243" si="5064">IF($CL243="1",BH243,0)</f>
        <v>0</v>
      </c>
      <c r="DH243" s="310">
        <f t="shared" ref="DH243" si="5065">IF($CL243="1",BI243,0)</f>
        <v>0</v>
      </c>
      <c r="DI243" s="321">
        <f>DB243+DF243+DH243</f>
        <v>0</v>
      </c>
      <c r="DJ243" s="321">
        <f t="shared" ref="DJ243" si="5066">CZ243+DD243</f>
        <v>0</v>
      </c>
      <c r="DK243" s="322">
        <f>IF(CE243=0,1,0)</f>
        <v>1</v>
      </c>
      <c r="DL243" s="322">
        <f>IFERROR(IF($AF243="N",AH243+AJ243+AL243+AN243,AF243+AH243+AJ243+AL243+AN243),0)*$DK243</f>
        <v>87.5</v>
      </c>
      <c r="DM243" s="322">
        <f>(AG243+AI243+AK243+AM243+AO243)*$DK243</f>
        <v>787.5</v>
      </c>
      <c r="DN243" s="322">
        <f>AS243+AW243+AY243-CW243</f>
        <v>0</v>
      </c>
      <c r="DO243" s="322">
        <f>BC243+BG243+BI243-DI243</f>
        <v>787.5</v>
      </c>
      <c r="DP243" s="322">
        <f>DN243+DO243</f>
        <v>787.5</v>
      </c>
      <c r="DQ243" s="323" t="str">
        <f>IF(OR(F243=vstupy!B$40,F243=vstupy!B$41,F243=vstupy!B$42,),"0","1")</f>
        <v>0</v>
      </c>
      <c r="DR243" s="315">
        <f>IF($DQ243="1",AQ243,"0")+CF243</f>
        <v>0</v>
      </c>
      <c r="DS243" s="313">
        <f>IF($DQ243="1",AS243,"0")+CG243</f>
        <v>0</v>
      </c>
      <c r="DT243" s="313">
        <f>IF($DQ243="1",AU243,"0")+CH243</f>
        <v>0</v>
      </c>
      <c r="DU243" s="313">
        <f>IF($DQ243="1",AW243,"0")+CI243</f>
        <v>0</v>
      </c>
      <c r="DV243" s="310">
        <f>IF($DQ243="1",AY243,"0")+CJ243</f>
        <v>0</v>
      </c>
      <c r="DW243" s="311">
        <f t="shared" ref="DW243" si="5067">SUM(DR243:DV245)</f>
        <v>0</v>
      </c>
      <c r="DX243" s="315" t="str">
        <f t="shared" ref="DX243" si="5068">IF($DQ243="1",BA243,"0")</f>
        <v>0</v>
      </c>
      <c r="DY243" s="313" t="str">
        <f t="shared" ref="DY243" si="5069">IF($DQ243="1",BC243,"0")</f>
        <v>0</v>
      </c>
      <c r="DZ243" s="313" t="str">
        <f t="shared" ref="DZ243" si="5070">IF($DQ243="1",BE243,"0")</f>
        <v>0</v>
      </c>
      <c r="EA243" s="313" t="str">
        <f>IF($DQ243="1",BG243,"0")</f>
        <v>0</v>
      </c>
      <c r="EB243" s="310" t="str">
        <f>IF($DQ243="1",BI243,"0")</f>
        <v>0</v>
      </c>
      <c r="EC243" s="311">
        <f t="shared" ref="EC243" si="5071">SUM(DX243:EB245)</f>
        <v>0</v>
      </c>
      <c r="ED243" s="312">
        <f>EC243+DW243</f>
        <v>0</v>
      </c>
    </row>
    <row r="244" spans="2:134" ht="12.6" customHeight="1" x14ac:dyDescent="0.2">
      <c r="B244" s="365"/>
      <c r="C244" s="364"/>
      <c r="D244" s="364"/>
      <c r="E244" s="364"/>
      <c r="F244" s="359"/>
      <c r="G244" s="361"/>
      <c r="H244" s="302"/>
      <c r="I244" s="302"/>
      <c r="J244" s="305"/>
      <c r="K244" s="359"/>
      <c r="L244" s="344"/>
      <c r="M244" s="367"/>
      <c r="N244" s="344"/>
      <c r="O244" s="344"/>
      <c r="P244" s="344"/>
      <c r="Q244" s="345"/>
      <c r="R244" s="346"/>
      <c r="S244" s="344"/>
      <c r="T244" s="347"/>
      <c r="U244" s="345"/>
      <c r="V244" s="346"/>
      <c r="W244" s="344"/>
      <c r="X244" s="174" t="s">
        <v>157</v>
      </c>
      <c r="Y244" s="188" t="s">
        <v>152</v>
      </c>
      <c r="Z244" s="185">
        <f>VLOOKUP($X244,vstupy!$B$18:$F$31,MATCH($Y244,vstupy!$B$17:$F$17,0),0)</f>
        <v>0</v>
      </c>
      <c r="AA244" s="121" t="s">
        <v>158</v>
      </c>
      <c r="AB244" s="185">
        <f>VLOOKUP($AA244,vstupy!$B$34:$C$36,2,FALSE)</f>
        <v>0</v>
      </c>
      <c r="AC244" s="185">
        <f t="shared" si="4690"/>
        <v>0</v>
      </c>
      <c r="AD244" s="342"/>
      <c r="AE244" s="326"/>
      <c r="AF244" s="315"/>
      <c r="AG244" s="330"/>
      <c r="AH244" s="330"/>
      <c r="AI244" s="330"/>
      <c r="AJ244" s="330"/>
      <c r="AK244" s="330"/>
      <c r="AL244" s="330"/>
      <c r="AM244" s="335"/>
      <c r="AN244" s="330"/>
      <c r="AO244" s="336"/>
      <c r="AP244" s="315"/>
      <c r="AQ244" s="313"/>
      <c r="AR244" s="313"/>
      <c r="AS244" s="313"/>
      <c r="AT244" s="313"/>
      <c r="AU244" s="313"/>
      <c r="AV244" s="313"/>
      <c r="AW244" s="313"/>
      <c r="AX244" s="313"/>
      <c r="AY244" s="313"/>
      <c r="AZ244" s="313"/>
      <c r="BA244" s="313"/>
      <c r="BB244" s="313"/>
      <c r="BC244" s="313"/>
      <c r="BD244" s="313"/>
      <c r="BE244" s="313"/>
      <c r="BF244" s="313"/>
      <c r="BG244" s="313"/>
      <c r="BH244" s="313"/>
      <c r="BI244" s="324"/>
      <c r="BJ244" s="314"/>
      <c r="BK244" s="315"/>
      <c r="BL244" s="313"/>
      <c r="BM244" s="313"/>
      <c r="BN244" s="313"/>
      <c r="BO244" s="313"/>
      <c r="BP244" s="313"/>
      <c r="BQ244" s="313"/>
      <c r="BR244" s="313"/>
      <c r="BS244" s="313"/>
      <c r="BT244" s="310"/>
      <c r="BU244" s="315"/>
      <c r="BV244" s="313"/>
      <c r="BW244" s="313"/>
      <c r="BX244" s="313"/>
      <c r="BY244" s="313"/>
      <c r="BZ244" s="313"/>
      <c r="CA244" s="313"/>
      <c r="CB244" s="313"/>
      <c r="CC244" s="313"/>
      <c r="CD244" s="310"/>
      <c r="CE244" s="316"/>
      <c r="CF244" s="315"/>
      <c r="CG244" s="313"/>
      <c r="CH244" s="313"/>
      <c r="CI244" s="313"/>
      <c r="CJ244" s="310"/>
      <c r="CK244" s="317"/>
      <c r="CL244" s="319"/>
      <c r="CM244" s="315"/>
      <c r="CN244" s="313"/>
      <c r="CO244" s="313"/>
      <c r="CP244" s="313"/>
      <c r="CQ244" s="313"/>
      <c r="CR244" s="313"/>
      <c r="CS244" s="313"/>
      <c r="CT244" s="313"/>
      <c r="CU244" s="313"/>
      <c r="CV244" s="310"/>
      <c r="CW244" s="314"/>
      <c r="CX244" s="314"/>
      <c r="CY244" s="315"/>
      <c r="CZ244" s="313"/>
      <c r="DA244" s="313"/>
      <c r="DB244" s="313"/>
      <c r="DC244" s="313"/>
      <c r="DD244" s="313"/>
      <c r="DE244" s="313"/>
      <c r="DF244" s="313"/>
      <c r="DG244" s="313"/>
      <c r="DH244" s="310"/>
      <c r="DI244" s="321"/>
      <c r="DJ244" s="321"/>
      <c r="DK244" s="322"/>
      <c r="DL244" s="322"/>
      <c r="DM244" s="322"/>
      <c r="DN244" s="322"/>
      <c r="DO244" s="322"/>
      <c r="DP244" s="322"/>
      <c r="DQ244" s="323"/>
      <c r="DR244" s="315"/>
      <c r="DS244" s="313"/>
      <c r="DT244" s="313"/>
      <c r="DU244" s="313"/>
      <c r="DV244" s="310"/>
      <c r="DW244" s="311"/>
      <c r="DX244" s="315"/>
      <c r="DY244" s="313"/>
      <c r="DZ244" s="313"/>
      <c r="EA244" s="313"/>
      <c r="EB244" s="310"/>
      <c r="EC244" s="311"/>
      <c r="ED244" s="312"/>
    </row>
    <row r="245" spans="2:134" ht="12.6" customHeight="1" x14ac:dyDescent="0.2">
      <c r="B245" s="365"/>
      <c r="C245" s="364"/>
      <c r="D245" s="364"/>
      <c r="E245" s="364"/>
      <c r="F245" s="360"/>
      <c r="G245" s="361"/>
      <c r="H245" s="303"/>
      <c r="I245" s="303"/>
      <c r="J245" s="306"/>
      <c r="K245" s="360"/>
      <c r="L245" s="344"/>
      <c r="M245" s="367"/>
      <c r="N245" s="344"/>
      <c r="O245" s="344"/>
      <c r="P245" s="344"/>
      <c r="Q245" s="345"/>
      <c r="R245" s="346"/>
      <c r="S245" s="344"/>
      <c r="T245" s="347"/>
      <c r="U245" s="345"/>
      <c r="V245" s="346"/>
      <c r="W245" s="344"/>
      <c r="X245" s="174" t="s">
        <v>157</v>
      </c>
      <c r="Y245" s="188" t="s">
        <v>152</v>
      </c>
      <c r="Z245" s="185">
        <f>VLOOKUP($X245,vstupy!$B$18:$F$31,MATCH($Y245,vstupy!$B$17:$F$17,0),0)</f>
        <v>0</v>
      </c>
      <c r="AA245" s="121" t="s">
        <v>158</v>
      </c>
      <c r="AB245" s="185">
        <f>VLOOKUP($AA245,vstupy!$B$34:$C$36,2,FALSE)</f>
        <v>0</v>
      </c>
      <c r="AC245" s="185">
        <f t="shared" si="4690"/>
        <v>0</v>
      </c>
      <c r="AD245" s="343"/>
      <c r="AE245" s="327"/>
      <c r="AF245" s="315"/>
      <c r="AG245" s="330"/>
      <c r="AH245" s="330"/>
      <c r="AI245" s="330"/>
      <c r="AJ245" s="330"/>
      <c r="AK245" s="330"/>
      <c r="AL245" s="330"/>
      <c r="AM245" s="333"/>
      <c r="AN245" s="330"/>
      <c r="AO245" s="336"/>
      <c r="AP245" s="315"/>
      <c r="AQ245" s="313"/>
      <c r="AR245" s="313"/>
      <c r="AS245" s="313"/>
      <c r="AT245" s="313"/>
      <c r="AU245" s="313"/>
      <c r="AV245" s="313"/>
      <c r="AW245" s="313"/>
      <c r="AX245" s="313"/>
      <c r="AY245" s="313"/>
      <c r="AZ245" s="313"/>
      <c r="BA245" s="313"/>
      <c r="BB245" s="313"/>
      <c r="BC245" s="313"/>
      <c r="BD245" s="313"/>
      <c r="BE245" s="313"/>
      <c r="BF245" s="313"/>
      <c r="BG245" s="313"/>
      <c r="BH245" s="313"/>
      <c r="BI245" s="324"/>
      <c r="BJ245" s="314"/>
      <c r="BK245" s="315"/>
      <c r="BL245" s="313"/>
      <c r="BM245" s="313"/>
      <c r="BN245" s="313"/>
      <c r="BO245" s="313"/>
      <c r="BP245" s="313"/>
      <c r="BQ245" s="313"/>
      <c r="BR245" s="313"/>
      <c r="BS245" s="313"/>
      <c r="BT245" s="310"/>
      <c r="BU245" s="315"/>
      <c r="BV245" s="313"/>
      <c r="BW245" s="313"/>
      <c r="BX245" s="313"/>
      <c r="BY245" s="313"/>
      <c r="BZ245" s="313"/>
      <c r="CA245" s="313"/>
      <c r="CB245" s="313"/>
      <c r="CC245" s="313"/>
      <c r="CD245" s="310"/>
      <c r="CE245" s="316"/>
      <c r="CF245" s="315"/>
      <c r="CG245" s="313"/>
      <c r="CH245" s="313"/>
      <c r="CI245" s="313"/>
      <c r="CJ245" s="310"/>
      <c r="CK245" s="317"/>
      <c r="CL245" s="320"/>
      <c r="CM245" s="315"/>
      <c r="CN245" s="313"/>
      <c r="CO245" s="313"/>
      <c r="CP245" s="313"/>
      <c r="CQ245" s="313"/>
      <c r="CR245" s="313"/>
      <c r="CS245" s="313"/>
      <c r="CT245" s="313"/>
      <c r="CU245" s="313"/>
      <c r="CV245" s="310"/>
      <c r="CW245" s="314"/>
      <c r="CX245" s="314"/>
      <c r="CY245" s="315"/>
      <c r="CZ245" s="313"/>
      <c r="DA245" s="313"/>
      <c r="DB245" s="313"/>
      <c r="DC245" s="313"/>
      <c r="DD245" s="313"/>
      <c r="DE245" s="313"/>
      <c r="DF245" s="313"/>
      <c r="DG245" s="313"/>
      <c r="DH245" s="310"/>
      <c r="DI245" s="321"/>
      <c r="DJ245" s="321"/>
      <c r="DK245" s="322"/>
      <c r="DL245" s="322"/>
      <c r="DM245" s="322"/>
      <c r="DN245" s="322"/>
      <c r="DO245" s="322"/>
      <c r="DP245" s="322"/>
      <c r="DQ245" s="323"/>
      <c r="DR245" s="315"/>
      <c r="DS245" s="313"/>
      <c r="DT245" s="313"/>
      <c r="DU245" s="313"/>
      <c r="DV245" s="310"/>
      <c r="DW245" s="311"/>
      <c r="DX245" s="315"/>
      <c r="DY245" s="313"/>
      <c r="DZ245" s="313"/>
      <c r="EA245" s="313"/>
      <c r="EB245" s="310"/>
      <c r="EC245" s="311"/>
      <c r="ED245" s="312"/>
    </row>
    <row r="246" spans="2:134" ht="12.6" customHeight="1" x14ac:dyDescent="0.2">
      <c r="B246" s="366">
        <f>B243+1</f>
        <v>80</v>
      </c>
      <c r="C246" s="363" t="s">
        <v>426</v>
      </c>
      <c r="D246" s="363" t="s">
        <v>421</v>
      </c>
      <c r="E246" s="363" t="s">
        <v>422</v>
      </c>
      <c r="F246" s="355" t="s">
        <v>208</v>
      </c>
      <c r="G246" s="362">
        <v>46417</v>
      </c>
      <c r="H246" s="307" t="str">
        <f t="shared" ref="H246" si="5072">IF($F246="3e)  Skoršia transpozícia  - zavedenie transpozície pred termínom ktorý určuje smernica EÚ. "," ","")</f>
        <v/>
      </c>
      <c r="I246" s="307" t="str">
        <f t="shared" ref="I246" si="5073">IF($F246="3e)  Skoršia transpozícia  - zavedenie transpozície pred termínom ktorý určuje smernica EÚ. ",$H246,"NA")</f>
        <v>NA</v>
      </c>
      <c r="J246" s="298">
        <f>IF(I246&gt;12,1,I246/12)</f>
        <v>1</v>
      </c>
      <c r="K246" s="355" t="s">
        <v>469</v>
      </c>
      <c r="L246" s="348">
        <v>9</v>
      </c>
      <c r="M246" s="354">
        <f>IF(L246="N",0,L246)</f>
        <v>9</v>
      </c>
      <c r="N246" s="348" t="s">
        <v>211</v>
      </c>
      <c r="O246" s="348"/>
      <c r="P246" s="348">
        <v>350</v>
      </c>
      <c r="Q246" s="349" t="s">
        <v>185</v>
      </c>
      <c r="R246" s="350">
        <f>VLOOKUP(Q246,vstupy!$B$3:$C$15,2,FALSE)</f>
        <v>0.25</v>
      </c>
      <c r="S246" s="348"/>
      <c r="T246" s="351"/>
      <c r="U246" s="349" t="s">
        <v>36</v>
      </c>
      <c r="V246" s="350">
        <f>VLOOKUP(U246,vstupy!$B$3:$C$15,2,FALSE)</f>
        <v>0</v>
      </c>
      <c r="W246" s="348"/>
      <c r="X246" s="283" t="s">
        <v>157</v>
      </c>
      <c r="Y246" s="284" t="s">
        <v>152</v>
      </c>
      <c r="Z246" s="285">
        <f>VLOOKUP($X246,vstupy!$B$18:$F$31,MATCH($Y246,vstupy!$B$17:$F$17,0),0)</f>
        <v>0</v>
      </c>
      <c r="AA246" s="286" t="s">
        <v>158</v>
      </c>
      <c r="AB246" s="285">
        <f>VLOOKUP($AA246,vstupy!$B$34:$C$36,2,FALSE)</f>
        <v>0</v>
      </c>
      <c r="AC246" s="285">
        <f t="shared" si="4690"/>
        <v>0</v>
      </c>
      <c r="AD246" s="338" t="s">
        <v>36</v>
      </c>
      <c r="AE246" s="325">
        <f>VLOOKUP(AD246,vstupy!$B$3:$C$15,2,FALSE)</f>
        <v>0</v>
      </c>
      <c r="AF246" s="328">
        <f>IFERROR(IF(M246=0,"N",O246/L246*J246),0)</f>
        <v>0</v>
      </c>
      <c r="AG246" s="330">
        <f>O246*J246</f>
        <v>0</v>
      </c>
      <c r="AH246" s="332">
        <f t="shared" ref="AH246" si="5074">P246*R246*J246</f>
        <v>87.5</v>
      </c>
      <c r="AI246" s="333">
        <f t="shared" ref="AI246" si="5075">IFERROR(AH246*M246,0)</f>
        <v>787.5</v>
      </c>
      <c r="AJ246" s="332">
        <f t="shared" ref="AJ246" si="5076">IFERROR(IF(M246=0,"N",S246/L246*J246),0)</f>
        <v>0</v>
      </c>
      <c r="AK246" s="330">
        <f t="shared" ref="AK246" si="5077">S246*J246</f>
        <v>0</v>
      </c>
      <c r="AL246" s="330">
        <f>T246*V246*J246</f>
        <v>0</v>
      </c>
      <c r="AM246" s="334">
        <f t="shared" ref="AM246" si="5078">IFERROR(AL246*M246,0)</f>
        <v>0</v>
      </c>
      <c r="AN246" s="333">
        <f t="shared" ref="AN246" si="5079">IF(W246&gt;0,IF(AE246&gt;0,($G$5/160)*(W246/60)*AE246*J246,0),IF(AE246&gt;0,($G$5/160)*((AC246+AC247+AC248)/60)*AE246*J246,0))</f>
        <v>0</v>
      </c>
      <c r="AO246" s="336">
        <f>IFERROR(AN246*M246,0)</f>
        <v>0</v>
      </c>
      <c r="AP246" s="315">
        <f t="shared" ref="AP246" si="5080">IF($N246="In (zvyšuje náklady)",AF246,0)</f>
        <v>0</v>
      </c>
      <c r="AQ246" s="313">
        <f t="shared" ref="AQ246" si="5081">IF($N246="In (zvyšuje náklady)",AG246,0)</f>
        <v>0</v>
      </c>
      <c r="AR246" s="313">
        <f t="shared" ref="AR246" si="5082">IF($N246="In (zvyšuje náklady)",AH246,0)</f>
        <v>87.5</v>
      </c>
      <c r="AS246" s="313">
        <f t="shared" ref="AS246" si="5083">IF($N246="In (zvyšuje náklady)",AI246,0)</f>
        <v>787.5</v>
      </c>
      <c r="AT246" s="313">
        <f t="shared" ref="AT246" si="5084">IF($N246="In (zvyšuje náklady)",AJ246,0)</f>
        <v>0</v>
      </c>
      <c r="AU246" s="313">
        <f t="shared" ref="AU246" si="5085">IF($N246="In (zvyšuje náklady)",AK246,0)</f>
        <v>0</v>
      </c>
      <c r="AV246" s="313">
        <f t="shared" ref="AV246" si="5086">IF($N246="In (zvyšuje náklady)",AL246,0)</f>
        <v>0</v>
      </c>
      <c r="AW246" s="313">
        <f t="shared" ref="AW246" si="5087">IF($N246="In (zvyšuje náklady)",AM246,0)</f>
        <v>0</v>
      </c>
      <c r="AX246" s="313">
        <f t="shared" ref="AX246" si="5088">IF($N246="In (zvyšuje náklady)",AN246,0)</f>
        <v>0</v>
      </c>
      <c r="AY246" s="313">
        <f t="shared" ref="AY246" si="5089">IF($N246="In (zvyšuje náklady)",AO246,0)</f>
        <v>0</v>
      </c>
      <c r="AZ246" s="313" t="str">
        <f t="shared" ref="AZ246" si="5090">IF($N246="Out (znižuje náklady)",AF246,"0")</f>
        <v>0</v>
      </c>
      <c r="BA246" s="313" t="str">
        <f t="shared" ref="BA246" si="5091">IF($N246="Out (znižuje náklady)",AG246,"0")</f>
        <v>0</v>
      </c>
      <c r="BB246" s="313" t="str">
        <f t="shared" ref="BB246" si="5092">IF($N246="Out (znižuje náklady)",AH246,"0")</f>
        <v>0</v>
      </c>
      <c r="BC246" s="313" t="str">
        <f t="shared" ref="BC246" si="5093">IF($N246="Out (znižuje náklady)",AI246,"0")</f>
        <v>0</v>
      </c>
      <c r="BD246" s="313" t="str">
        <f t="shared" ref="BD246" si="5094">IF($N246="Out (znižuje náklady)",AJ246,"0")</f>
        <v>0</v>
      </c>
      <c r="BE246" s="313" t="str">
        <f t="shared" ref="BE246" si="5095">IF($N246="Out (znižuje náklady)",AK246,"0")</f>
        <v>0</v>
      </c>
      <c r="BF246" s="313" t="str">
        <f t="shared" ref="BF246" si="5096">IF($N246="Out (znižuje náklady)",AL246,"0")</f>
        <v>0</v>
      </c>
      <c r="BG246" s="313" t="str">
        <f t="shared" ref="BG246" si="5097">IF($N246="Out (znižuje náklady)",AM246,"0")</f>
        <v>0</v>
      </c>
      <c r="BH246" s="313" t="str">
        <f t="shared" ref="BH246" si="5098">IF($N246="Out (znižuje náklady)",AN246,"0")</f>
        <v>0</v>
      </c>
      <c r="BI246" s="324" t="str">
        <f t="shared" ref="BI246" si="5099">IF($N246="Out (znižuje náklady)",AO246,"0")</f>
        <v>0</v>
      </c>
      <c r="BJ246" s="314">
        <f>IF(F246=vstupy!$B$47,0,1)</f>
        <v>1</v>
      </c>
      <c r="BK246" s="315">
        <f t="shared" ref="BK246" si="5100">$BJ246*AP246</f>
        <v>0</v>
      </c>
      <c r="BL246" s="313">
        <f t="shared" ref="BL246" si="5101">$BJ246*AQ246</f>
        <v>0</v>
      </c>
      <c r="BM246" s="313">
        <f t="shared" ref="BM246" si="5102">$BJ246*AR246</f>
        <v>87.5</v>
      </c>
      <c r="BN246" s="313">
        <f t="shared" ref="BN246" si="5103">$BJ246*AS246</f>
        <v>787.5</v>
      </c>
      <c r="BO246" s="313">
        <f t="shared" ref="BO246" si="5104">$BJ246*AT246</f>
        <v>0</v>
      </c>
      <c r="BP246" s="313">
        <f t="shared" ref="BP246" si="5105">$BJ246*AU246</f>
        <v>0</v>
      </c>
      <c r="BQ246" s="313">
        <f t="shared" ref="BQ246" si="5106">$BJ246*AV246</f>
        <v>0</v>
      </c>
      <c r="BR246" s="313">
        <f t="shared" ref="BR246" si="5107">$BJ246*AW246</f>
        <v>0</v>
      </c>
      <c r="BS246" s="313">
        <f t="shared" ref="BS246" si="5108">$BJ246*AX246</f>
        <v>0</v>
      </c>
      <c r="BT246" s="310">
        <f t="shared" ref="BT246" si="5109">$BJ246*AY246</f>
        <v>0</v>
      </c>
      <c r="BU246" s="315">
        <f t="shared" ref="BU246" si="5110">$BJ246*AZ246</f>
        <v>0</v>
      </c>
      <c r="BV246" s="313">
        <f t="shared" ref="BV246" si="5111">$BJ246*BA246</f>
        <v>0</v>
      </c>
      <c r="BW246" s="313">
        <f t="shared" ref="BW246" si="5112">$BJ246*BB246</f>
        <v>0</v>
      </c>
      <c r="BX246" s="313">
        <f t="shared" ref="BX246" si="5113">$BJ246*BC246</f>
        <v>0</v>
      </c>
      <c r="BY246" s="313">
        <f t="shared" ref="BY246" si="5114">$BJ246*BD246</f>
        <v>0</v>
      </c>
      <c r="BZ246" s="313">
        <f t="shared" ref="BZ246" si="5115">$BJ246*BE246</f>
        <v>0</v>
      </c>
      <c r="CA246" s="313">
        <f t="shared" ref="CA246" si="5116">$BJ246*BF246</f>
        <v>0</v>
      </c>
      <c r="CB246" s="313">
        <f t="shared" ref="CB246" si="5117">$BJ246*BG246</f>
        <v>0</v>
      </c>
      <c r="CC246" s="313">
        <f t="shared" ref="CC246" si="5118">$BJ246*BH246</f>
        <v>0</v>
      </c>
      <c r="CD246" s="310">
        <f t="shared" ref="CD246" si="5119">$BJ246*BI246</f>
        <v>0</v>
      </c>
      <c r="CE246" s="316">
        <f>IF(N246="Nemení sa",1,0)</f>
        <v>0</v>
      </c>
      <c r="CF246" s="315">
        <f>AG246*$CE246</f>
        <v>0</v>
      </c>
      <c r="CG246" s="313">
        <f>AI246*$CE246</f>
        <v>0</v>
      </c>
      <c r="CH246" s="313">
        <f>AK246*$CE246</f>
        <v>0</v>
      </c>
      <c r="CI246" s="313">
        <f>AM246*$CE246</f>
        <v>0</v>
      </c>
      <c r="CJ246" s="310">
        <f>AO246*$CE246</f>
        <v>0</v>
      </c>
      <c r="CK246" s="317">
        <f t="shared" ref="CK246" si="5120">SUM(CF246:CJ248)</f>
        <v>0</v>
      </c>
      <c r="CL246" s="318">
        <f>IF(F246=vstupy!B$42,"1",0)</f>
        <v>0</v>
      </c>
      <c r="CM246" s="315">
        <f t="shared" ref="CM246" si="5121">IF($CL246="1",AP246,0)</f>
        <v>0</v>
      </c>
      <c r="CN246" s="313">
        <f t="shared" ref="CN246" si="5122">IF($CL246="1",AQ246,0)</f>
        <v>0</v>
      </c>
      <c r="CO246" s="313">
        <f t="shared" ref="CO246" si="5123">IF($CL246="1",AR246,0)</f>
        <v>0</v>
      </c>
      <c r="CP246" s="313">
        <f t="shared" ref="CP246" si="5124">IF($CL246="1",AS246,0)</f>
        <v>0</v>
      </c>
      <c r="CQ246" s="313">
        <f t="shared" ref="CQ246" si="5125">IF($CL246="1",AT246,0)</f>
        <v>0</v>
      </c>
      <c r="CR246" s="313">
        <f t="shared" ref="CR246" si="5126">IF($CL246="1",AU246,0)</f>
        <v>0</v>
      </c>
      <c r="CS246" s="313">
        <f t="shared" ref="CS246" si="5127">IF($CL246="1",AV246,0)</f>
        <v>0</v>
      </c>
      <c r="CT246" s="313">
        <f t="shared" ref="CT246" si="5128">IF($CL246="1",AW246,0)</f>
        <v>0</v>
      </c>
      <c r="CU246" s="313">
        <f t="shared" ref="CU246" si="5129">IF($CL246="1",AX246,0)</f>
        <v>0</v>
      </c>
      <c r="CV246" s="310">
        <f t="shared" ref="CV246" si="5130">IF($CL246="1",AY246,0)</f>
        <v>0</v>
      </c>
      <c r="CW246" s="314">
        <f>CP246+CT246+CV246</f>
        <v>0</v>
      </c>
      <c r="CX246" s="314">
        <f t="shared" ref="CX246" si="5131">CN246+CR246</f>
        <v>0</v>
      </c>
      <c r="CY246" s="315">
        <f t="shared" ref="CY246" si="5132">IF($CL246="1",AZ246,0)</f>
        <v>0</v>
      </c>
      <c r="CZ246" s="313">
        <f t="shared" ref="CZ246" si="5133">IF($CL246="1",BA246,0)</f>
        <v>0</v>
      </c>
      <c r="DA246" s="313">
        <f t="shared" ref="DA246" si="5134">IF($CL246="1",BB246,0)</f>
        <v>0</v>
      </c>
      <c r="DB246" s="313">
        <f t="shared" ref="DB246" si="5135">IF($CL246="1",BC246,0)</f>
        <v>0</v>
      </c>
      <c r="DC246" s="313">
        <f t="shared" ref="DC246" si="5136">IF($CL246="1",BD246,0)</f>
        <v>0</v>
      </c>
      <c r="DD246" s="313">
        <f t="shared" ref="DD246" si="5137">IF($CL246="1",BE246,0)</f>
        <v>0</v>
      </c>
      <c r="DE246" s="313">
        <f t="shared" ref="DE246" si="5138">IF($CL246="1",BF246,0)</f>
        <v>0</v>
      </c>
      <c r="DF246" s="313">
        <f t="shared" ref="DF246" si="5139">IF($CL246="1",BG246,0)</f>
        <v>0</v>
      </c>
      <c r="DG246" s="313">
        <f t="shared" ref="DG246" si="5140">IF($CL246="1",BH246,0)</f>
        <v>0</v>
      </c>
      <c r="DH246" s="310">
        <f t="shared" ref="DH246" si="5141">IF($CL246="1",BI246,0)</f>
        <v>0</v>
      </c>
      <c r="DI246" s="321">
        <f>DB246+DF246+DH246</f>
        <v>0</v>
      </c>
      <c r="DJ246" s="321">
        <f t="shared" ref="DJ246" si="5142">CZ246+DD246</f>
        <v>0</v>
      </c>
      <c r="DK246" s="322">
        <f>IF(CE246=0,1,0)</f>
        <v>1</v>
      </c>
      <c r="DL246" s="322">
        <f>IFERROR(IF($AF246="N",AH246+AJ246+AL246+AN246,AF246+AH246+AJ246+AL246+AN246),0)*$DK246</f>
        <v>87.5</v>
      </c>
      <c r="DM246" s="322">
        <f>(AG246+AI246+AK246+AM246+AO246)*$DK246</f>
        <v>787.5</v>
      </c>
      <c r="DN246" s="322">
        <f>AS246+AW246+AY246-CW246</f>
        <v>787.5</v>
      </c>
      <c r="DO246" s="322">
        <f>BC246+BG246+BI246-DI246</f>
        <v>0</v>
      </c>
      <c r="DP246" s="322">
        <f>DN246+DO246</f>
        <v>787.5</v>
      </c>
      <c r="DQ246" s="323" t="str">
        <f>IF(OR(F246=vstupy!B$40,F246=vstupy!B$41,F246=vstupy!B$42,),"0","1")</f>
        <v>0</v>
      </c>
      <c r="DR246" s="315">
        <f>IF($DQ246="1",AQ246,"0")+CF246</f>
        <v>0</v>
      </c>
      <c r="DS246" s="313">
        <f>IF($DQ246="1",AS246,"0")+CG246</f>
        <v>0</v>
      </c>
      <c r="DT246" s="313">
        <f>IF($DQ246="1",AU246,"0")+CH246</f>
        <v>0</v>
      </c>
      <c r="DU246" s="313">
        <f>IF($DQ246="1",AW246,"0")+CI246</f>
        <v>0</v>
      </c>
      <c r="DV246" s="310">
        <f>IF($DQ246="1",AY246,"0")+CJ246</f>
        <v>0</v>
      </c>
      <c r="DW246" s="311">
        <f t="shared" ref="DW246" si="5143">SUM(DR246:DV248)</f>
        <v>0</v>
      </c>
      <c r="DX246" s="315" t="str">
        <f t="shared" ref="DX246" si="5144">IF($DQ246="1",BA246,"0")</f>
        <v>0</v>
      </c>
      <c r="DY246" s="313" t="str">
        <f t="shared" ref="DY246" si="5145">IF($DQ246="1",BC246,"0")</f>
        <v>0</v>
      </c>
      <c r="DZ246" s="313" t="str">
        <f t="shared" ref="DZ246" si="5146">IF($DQ246="1",BE246,"0")</f>
        <v>0</v>
      </c>
      <c r="EA246" s="313" t="str">
        <f>IF($DQ246="1",BG246,"0")</f>
        <v>0</v>
      </c>
      <c r="EB246" s="310" t="str">
        <f>IF($DQ246="1",BI246,"0")</f>
        <v>0</v>
      </c>
      <c r="EC246" s="311">
        <f>SUM(DX246:EB248)</f>
        <v>0</v>
      </c>
      <c r="ED246" s="312">
        <f>EC246+DW246</f>
        <v>0</v>
      </c>
    </row>
    <row r="247" spans="2:134" ht="12.6" customHeight="1" x14ac:dyDescent="0.2">
      <c r="B247" s="366"/>
      <c r="C247" s="363"/>
      <c r="D247" s="363"/>
      <c r="E247" s="363"/>
      <c r="F247" s="356"/>
      <c r="G247" s="362"/>
      <c r="H247" s="308"/>
      <c r="I247" s="308"/>
      <c r="J247" s="299"/>
      <c r="K247" s="356"/>
      <c r="L247" s="348"/>
      <c r="M247" s="354"/>
      <c r="N247" s="348"/>
      <c r="O247" s="348"/>
      <c r="P247" s="348"/>
      <c r="Q247" s="349"/>
      <c r="R247" s="350"/>
      <c r="S247" s="348"/>
      <c r="T247" s="351"/>
      <c r="U247" s="349"/>
      <c r="V247" s="350"/>
      <c r="W247" s="348"/>
      <c r="X247" s="283" t="s">
        <v>157</v>
      </c>
      <c r="Y247" s="284" t="s">
        <v>152</v>
      </c>
      <c r="Z247" s="285">
        <f>VLOOKUP($X247,vstupy!$B$18:$F$31,MATCH($Y247,vstupy!$B$17:$F$17,0),0)</f>
        <v>0</v>
      </c>
      <c r="AA247" s="286" t="s">
        <v>158</v>
      </c>
      <c r="AB247" s="285">
        <f>VLOOKUP($AA247,vstupy!$B$34:$C$36,2,FALSE)</f>
        <v>0</v>
      </c>
      <c r="AC247" s="285">
        <f t="shared" si="4690"/>
        <v>0</v>
      </c>
      <c r="AD247" s="339"/>
      <c r="AE247" s="326"/>
      <c r="AF247" s="315"/>
      <c r="AG247" s="330"/>
      <c r="AH247" s="330"/>
      <c r="AI247" s="330"/>
      <c r="AJ247" s="330"/>
      <c r="AK247" s="330"/>
      <c r="AL247" s="330"/>
      <c r="AM247" s="335"/>
      <c r="AN247" s="330"/>
      <c r="AO247" s="336"/>
      <c r="AP247" s="315"/>
      <c r="AQ247" s="313"/>
      <c r="AR247" s="313"/>
      <c r="AS247" s="313"/>
      <c r="AT247" s="313"/>
      <c r="AU247" s="313"/>
      <c r="AV247" s="313"/>
      <c r="AW247" s="313"/>
      <c r="AX247" s="313"/>
      <c r="AY247" s="313"/>
      <c r="AZ247" s="313"/>
      <c r="BA247" s="313"/>
      <c r="BB247" s="313"/>
      <c r="BC247" s="313"/>
      <c r="BD247" s="313"/>
      <c r="BE247" s="313"/>
      <c r="BF247" s="313"/>
      <c r="BG247" s="313"/>
      <c r="BH247" s="313"/>
      <c r="BI247" s="324"/>
      <c r="BJ247" s="314"/>
      <c r="BK247" s="315"/>
      <c r="BL247" s="313"/>
      <c r="BM247" s="313"/>
      <c r="BN247" s="313"/>
      <c r="BO247" s="313"/>
      <c r="BP247" s="313"/>
      <c r="BQ247" s="313"/>
      <c r="BR247" s="313"/>
      <c r="BS247" s="313"/>
      <c r="BT247" s="310"/>
      <c r="BU247" s="315"/>
      <c r="BV247" s="313"/>
      <c r="BW247" s="313"/>
      <c r="BX247" s="313"/>
      <c r="BY247" s="313"/>
      <c r="BZ247" s="313"/>
      <c r="CA247" s="313"/>
      <c r="CB247" s="313"/>
      <c r="CC247" s="313"/>
      <c r="CD247" s="310"/>
      <c r="CE247" s="316"/>
      <c r="CF247" s="315"/>
      <c r="CG247" s="313"/>
      <c r="CH247" s="313"/>
      <c r="CI247" s="313"/>
      <c r="CJ247" s="310"/>
      <c r="CK247" s="317"/>
      <c r="CL247" s="319"/>
      <c r="CM247" s="315"/>
      <c r="CN247" s="313"/>
      <c r="CO247" s="313"/>
      <c r="CP247" s="313"/>
      <c r="CQ247" s="313"/>
      <c r="CR247" s="313"/>
      <c r="CS247" s="313"/>
      <c r="CT247" s="313"/>
      <c r="CU247" s="313"/>
      <c r="CV247" s="310"/>
      <c r="CW247" s="314"/>
      <c r="CX247" s="314"/>
      <c r="CY247" s="315"/>
      <c r="CZ247" s="313"/>
      <c r="DA247" s="313"/>
      <c r="DB247" s="313"/>
      <c r="DC247" s="313"/>
      <c r="DD247" s="313"/>
      <c r="DE247" s="313"/>
      <c r="DF247" s="313"/>
      <c r="DG247" s="313"/>
      <c r="DH247" s="310"/>
      <c r="DI247" s="321"/>
      <c r="DJ247" s="321"/>
      <c r="DK247" s="322"/>
      <c r="DL247" s="322"/>
      <c r="DM247" s="322"/>
      <c r="DN247" s="322"/>
      <c r="DO247" s="322"/>
      <c r="DP247" s="322"/>
      <c r="DQ247" s="323"/>
      <c r="DR247" s="315"/>
      <c r="DS247" s="313"/>
      <c r="DT247" s="313"/>
      <c r="DU247" s="313"/>
      <c r="DV247" s="310"/>
      <c r="DW247" s="311"/>
      <c r="DX247" s="315"/>
      <c r="DY247" s="313"/>
      <c r="DZ247" s="313"/>
      <c r="EA247" s="313"/>
      <c r="EB247" s="310"/>
      <c r="EC247" s="311"/>
      <c r="ED247" s="312"/>
    </row>
    <row r="248" spans="2:134" ht="12.6" customHeight="1" thickBot="1" x14ac:dyDescent="0.25">
      <c r="B248" s="366"/>
      <c r="C248" s="363"/>
      <c r="D248" s="363"/>
      <c r="E248" s="363"/>
      <c r="F248" s="357"/>
      <c r="G248" s="362"/>
      <c r="H248" s="309"/>
      <c r="I248" s="309"/>
      <c r="J248" s="300"/>
      <c r="K248" s="357"/>
      <c r="L248" s="348"/>
      <c r="M248" s="354"/>
      <c r="N248" s="348"/>
      <c r="O248" s="348"/>
      <c r="P248" s="348"/>
      <c r="Q248" s="349"/>
      <c r="R248" s="350"/>
      <c r="S248" s="348"/>
      <c r="T248" s="351"/>
      <c r="U248" s="349"/>
      <c r="V248" s="350"/>
      <c r="W248" s="348"/>
      <c r="X248" s="283" t="s">
        <v>157</v>
      </c>
      <c r="Y248" s="284" t="s">
        <v>152</v>
      </c>
      <c r="Z248" s="285">
        <f>VLOOKUP($X248,vstupy!$B$18:$F$31,MATCH($Y248,vstupy!$B$17:$F$17,0),0)</f>
        <v>0</v>
      </c>
      <c r="AA248" s="286" t="s">
        <v>158</v>
      </c>
      <c r="AB248" s="285">
        <f>VLOOKUP($AA248,vstupy!$B$34:$C$36,2,FALSE)</f>
        <v>0</v>
      </c>
      <c r="AC248" s="285">
        <f t="shared" si="4690"/>
        <v>0</v>
      </c>
      <c r="AD248" s="340"/>
      <c r="AE248" s="327"/>
      <c r="AF248" s="329"/>
      <c r="AG248" s="331"/>
      <c r="AH248" s="331"/>
      <c r="AI248" s="330"/>
      <c r="AJ248" s="331"/>
      <c r="AK248" s="331"/>
      <c r="AL248" s="331"/>
      <c r="AM248" s="333"/>
      <c r="AN248" s="330"/>
      <c r="AO248" s="337"/>
      <c r="AP248" s="315"/>
      <c r="AQ248" s="313"/>
      <c r="AR248" s="313"/>
      <c r="AS248" s="313"/>
      <c r="AT248" s="313"/>
      <c r="AU248" s="313"/>
      <c r="AV248" s="313"/>
      <c r="AW248" s="313"/>
      <c r="AX248" s="313"/>
      <c r="AY248" s="313"/>
      <c r="AZ248" s="313"/>
      <c r="BA248" s="313"/>
      <c r="BB248" s="313"/>
      <c r="BC248" s="313"/>
      <c r="BD248" s="313"/>
      <c r="BE248" s="313"/>
      <c r="BF248" s="313"/>
      <c r="BG248" s="313"/>
      <c r="BH248" s="313"/>
      <c r="BI248" s="324"/>
      <c r="BJ248" s="314"/>
      <c r="BK248" s="315"/>
      <c r="BL248" s="313"/>
      <c r="BM248" s="313"/>
      <c r="BN248" s="313"/>
      <c r="BO248" s="313"/>
      <c r="BP248" s="313"/>
      <c r="BQ248" s="313"/>
      <c r="BR248" s="313"/>
      <c r="BS248" s="313"/>
      <c r="BT248" s="310"/>
      <c r="BU248" s="315"/>
      <c r="BV248" s="313"/>
      <c r="BW248" s="313"/>
      <c r="BX248" s="313"/>
      <c r="BY248" s="313"/>
      <c r="BZ248" s="313"/>
      <c r="CA248" s="313"/>
      <c r="CB248" s="313"/>
      <c r="CC248" s="313"/>
      <c r="CD248" s="310"/>
      <c r="CE248" s="316"/>
      <c r="CF248" s="315"/>
      <c r="CG248" s="313"/>
      <c r="CH248" s="313"/>
      <c r="CI248" s="313"/>
      <c r="CJ248" s="310"/>
      <c r="CK248" s="317"/>
      <c r="CL248" s="320"/>
      <c r="CM248" s="315"/>
      <c r="CN248" s="313"/>
      <c r="CO248" s="313"/>
      <c r="CP248" s="313"/>
      <c r="CQ248" s="313"/>
      <c r="CR248" s="313"/>
      <c r="CS248" s="313"/>
      <c r="CT248" s="313"/>
      <c r="CU248" s="313"/>
      <c r="CV248" s="310"/>
      <c r="CW248" s="314"/>
      <c r="CX248" s="314"/>
      <c r="CY248" s="315"/>
      <c r="CZ248" s="313"/>
      <c r="DA248" s="313"/>
      <c r="DB248" s="313"/>
      <c r="DC248" s="313"/>
      <c r="DD248" s="313"/>
      <c r="DE248" s="313"/>
      <c r="DF248" s="313"/>
      <c r="DG248" s="313"/>
      <c r="DH248" s="310"/>
      <c r="DI248" s="321"/>
      <c r="DJ248" s="321"/>
      <c r="DK248" s="322"/>
      <c r="DL248" s="322"/>
      <c r="DM248" s="322"/>
      <c r="DN248" s="322"/>
      <c r="DO248" s="322"/>
      <c r="DP248" s="322"/>
      <c r="DQ248" s="323"/>
      <c r="DR248" s="315"/>
      <c r="DS248" s="313"/>
      <c r="DT248" s="313"/>
      <c r="DU248" s="313"/>
      <c r="DV248" s="310"/>
      <c r="DW248" s="311"/>
      <c r="DX248" s="315"/>
      <c r="DY248" s="313"/>
      <c r="DZ248" s="313"/>
      <c r="EA248" s="313"/>
      <c r="EB248" s="310"/>
      <c r="EC248" s="311"/>
      <c r="ED248" s="312"/>
    </row>
    <row r="249" spans="2:134" ht="12.6" customHeight="1" x14ac:dyDescent="0.2">
      <c r="B249" s="365">
        <f t="shared" ref="B249:B255" si="5147">B246+1</f>
        <v>81</v>
      </c>
      <c r="C249" s="364" t="s">
        <v>427</v>
      </c>
      <c r="D249" s="364" t="s">
        <v>421</v>
      </c>
      <c r="E249" s="364" t="s">
        <v>423</v>
      </c>
      <c r="F249" s="358" t="s">
        <v>208</v>
      </c>
      <c r="G249" s="361">
        <v>46417</v>
      </c>
      <c r="H249" s="301" t="str">
        <f t="shared" ref="H249:H309" si="5148">IF($F249="3e)  Skoršia transpozícia  - zavedenie transpozície pred termínom ktorý určuje smernica EÚ. "," ","")</f>
        <v/>
      </c>
      <c r="I249" s="301" t="str">
        <f t="shared" ref="I249:I255" si="5149">IF($F249="3e)  Skoršia transpozícia  - zavedenie transpozície pred termínom ktorý určuje smernica EÚ. ",$H249,"NA")</f>
        <v>NA</v>
      </c>
      <c r="J249" s="304">
        <f t="shared" ref="J249" si="5150">IF(I249&gt;12,1,I249/12)</f>
        <v>1</v>
      </c>
      <c r="K249" s="358" t="s">
        <v>469</v>
      </c>
      <c r="L249" s="344">
        <v>9</v>
      </c>
      <c r="M249" s="354">
        <f t="shared" ref="M249" si="5151">IF(L249="N",0,L249)</f>
        <v>9</v>
      </c>
      <c r="N249" s="344" t="s">
        <v>211</v>
      </c>
      <c r="O249" s="344"/>
      <c r="P249" s="344">
        <v>350</v>
      </c>
      <c r="Q249" s="345" t="s">
        <v>185</v>
      </c>
      <c r="R249" s="346">
        <f>VLOOKUP(Q249,vstupy!$B$3:$C$15,2,FALSE)</f>
        <v>0.25</v>
      </c>
      <c r="S249" s="344"/>
      <c r="T249" s="347"/>
      <c r="U249" s="345" t="s">
        <v>36</v>
      </c>
      <c r="V249" s="346">
        <f>VLOOKUP(U249,vstupy!$B$3:$C$15,2,FALSE)</f>
        <v>0</v>
      </c>
      <c r="W249" s="344"/>
      <c r="X249" s="174" t="s">
        <v>157</v>
      </c>
      <c r="Y249" s="188" t="s">
        <v>152</v>
      </c>
      <c r="Z249" s="185">
        <f>VLOOKUP($X249,vstupy!$B$18:$F$31,MATCH($Y249,vstupy!$B$17:$F$17,0),0)</f>
        <v>0</v>
      </c>
      <c r="AA249" s="121" t="s">
        <v>158</v>
      </c>
      <c r="AB249" s="185">
        <f>VLOOKUP($AA249,vstupy!$B$34:$C$36,2,FALSE)</f>
        <v>0</v>
      </c>
      <c r="AC249" s="185">
        <f t="shared" ref="AC249:AC266" si="5152">Z249+AB249</f>
        <v>0</v>
      </c>
      <c r="AD249" s="341" t="s">
        <v>36</v>
      </c>
      <c r="AE249" s="325">
        <f>VLOOKUP(AD249,vstupy!$B$3:$C$15,2,FALSE)</f>
        <v>0</v>
      </c>
      <c r="AF249" s="328">
        <f t="shared" ref="AF249" si="5153">IFERROR(IF(M249=0,"N",O249/L249*J249),0)</f>
        <v>0</v>
      </c>
      <c r="AG249" s="330">
        <f t="shared" ref="AG249" si="5154">O249*J249</f>
        <v>0</v>
      </c>
      <c r="AH249" s="332">
        <f t="shared" ref="AH249" si="5155">P249*R249*J249</f>
        <v>87.5</v>
      </c>
      <c r="AI249" s="333">
        <f t="shared" ref="AI249" si="5156">IFERROR(AH249*M249,0)</f>
        <v>787.5</v>
      </c>
      <c r="AJ249" s="332">
        <f t="shared" ref="AJ249" si="5157">IFERROR(IF(M249=0,"N",S249/L249*J249),0)</f>
        <v>0</v>
      </c>
      <c r="AK249" s="330">
        <f t="shared" ref="AK249" si="5158">S249*J249</f>
        <v>0</v>
      </c>
      <c r="AL249" s="330">
        <f t="shared" ref="AL249" si="5159">T249*V249*J249</f>
        <v>0</v>
      </c>
      <c r="AM249" s="334">
        <f t="shared" ref="AM249" si="5160">IFERROR(AL249*M249,0)</f>
        <v>0</v>
      </c>
      <c r="AN249" s="333">
        <f t="shared" ref="AN249" si="5161">IF(W249&gt;0,IF(AE249&gt;0,($G$5/160)*(W249/60)*AE249*J249,0),IF(AE249&gt;0,($G$5/160)*((AC249+AC250+AC251)/60)*AE249*J249,0))</f>
        <v>0</v>
      </c>
      <c r="AO249" s="336">
        <f t="shared" ref="AO249" si="5162">IFERROR(AN249*M249,0)</f>
        <v>0</v>
      </c>
      <c r="AP249" s="315">
        <f t="shared" ref="AP249" si="5163">IF($N249="In (zvyšuje náklady)",AF249,0)</f>
        <v>0</v>
      </c>
      <c r="AQ249" s="313">
        <f t="shared" ref="AQ249" si="5164">IF($N249="In (zvyšuje náklady)",AG249,0)</f>
        <v>0</v>
      </c>
      <c r="AR249" s="313">
        <f t="shared" ref="AR249" si="5165">IF($N249="In (zvyšuje náklady)",AH249,0)</f>
        <v>87.5</v>
      </c>
      <c r="AS249" s="313">
        <f t="shared" ref="AS249" si="5166">IF($N249="In (zvyšuje náklady)",AI249,0)</f>
        <v>787.5</v>
      </c>
      <c r="AT249" s="313">
        <f t="shared" ref="AT249" si="5167">IF($N249="In (zvyšuje náklady)",AJ249,0)</f>
        <v>0</v>
      </c>
      <c r="AU249" s="313">
        <f t="shared" ref="AU249" si="5168">IF($N249="In (zvyšuje náklady)",AK249,0)</f>
        <v>0</v>
      </c>
      <c r="AV249" s="313">
        <f t="shared" ref="AV249" si="5169">IF($N249="In (zvyšuje náklady)",AL249,0)</f>
        <v>0</v>
      </c>
      <c r="AW249" s="313">
        <f t="shared" ref="AW249" si="5170">IF($N249="In (zvyšuje náklady)",AM249,0)</f>
        <v>0</v>
      </c>
      <c r="AX249" s="313">
        <f t="shared" ref="AX249" si="5171">IF($N249="In (zvyšuje náklady)",AN249,0)</f>
        <v>0</v>
      </c>
      <c r="AY249" s="313">
        <f t="shared" ref="AY249" si="5172">IF($N249="In (zvyšuje náklady)",AO249,0)</f>
        <v>0</v>
      </c>
      <c r="AZ249" s="313" t="str">
        <f t="shared" ref="AZ249" si="5173">IF($N249="Out (znižuje náklady)",AF249,"0")</f>
        <v>0</v>
      </c>
      <c r="BA249" s="313" t="str">
        <f t="shared" ref="BA249" si="5174">IF($N249="Out (znižuje náklady)",AG249,"0")</f>
        <v>0</v>
      </c>
      <c r="BB249" s="313" t="str">
        <f t="shared" ref="BB249" si="5175">IF($N249="Out (znižuje náklady)",AH249,"0")</f>
        <v>0</v>
      </c>
      <c r="BC249" s="313" t="str">
        <f t="shared" ref="BC249" si="5176">IF($N249="Out (znižuje náklady)",AI249,"0")</f>
        <v>0</v>
      </c>
      <c r="BD249" s="313" t="str">
        <f t="shared" ref="BD249" si="5177">IF($N249="Out (znižuje náklady)",AJ249,"0")</f>
        <v>0</v>
      </c>
      <c r="BE249" s="313" t="str">
        <f t="shared" ref="BE249" si="5178">IF($N249="Out (znižuje náklady)",AK249,"0")</f>
        <v>0</v>
      </c>
      <c r="BF249" s="313" t="str">
        <f t="shared" ref="BF249" si="5179">IF($N249="Out (znižuje náklady)",AL249,"0")</f>
        <v>0</v>
      </c>
      <c r="BG249" s="313" t="str">
        <f t="shared" ref="BG249" si="5180">IF($N249="Out (znižuje náklady)",AM249,"0")</f>
        <v>0</v>
      </c>
      <c r="BH249" s="313" t="str">
        <f t="shared" ref="BH249" si="5181">IF($N249="Out (znižuje náklady)",AN249,"0")</f>
        <v>0</v>
      </c>
      <c r="BI249" s="324" t="str">
        <f t="shared" ref="BI249" si="5182">IF($N249="Out (znižuje náklady)",AO249,"0")</f>
        <v>0</v>
      </c>
      <c r="BJ249" s="314">
        <f>IF(F249=vstupy!$B$47,0,1)</f>
        <v>1</v>
      </c>
      <c r="BK249" s="315">
        <f t="shared" ref="BK249" si="5183">$BJ249*AP249</f>
        <v>0</v>
      </c>
      <c r="BL249" s="313">
        <f t="shared" ref="BL249" si="5184">$BJ249*AQ249</f>
        <v>0</v>
      </c>
      <c r="BM249" s="313">
        <f t="shared" ref="BM249" si="5185">$BJ249*AR249</f>
        <v>87.5</v>
      </c>
      <c r="BN249" s="313">
        <f t="shared" ref="BN249" si="5186">$BJ249*AS249</f>
        <v>787.5</v>
      </c>
      <c r="BO249" s="313">
        <f t="shared" ref="BO249" si="5187">$BJ249*AT249</f>
        <v>0</v>
      </c>
      <c r="BP249" s="313">
        <f t="shared" ref="BP249" si="5188">$BJ249*AU249</f>
        <v>0</v>
      </c>
      <c r="BQ249" s="313">
        <f t="shared" ref="BQ249" si="5189">$BJ249*AV249</f>
        <v>0</v>
      </c>
      <c r="BR249" s="313">
        <f t="shared" ref="BR249" si="5190">$BJ249*AW249</f>
        <v>0</v>
      </c>
      <c r="BS249" s="313">
        <f t="shared" ref="BS249" si="5191">$BJ249*AX249</f>
        <v>0</v>
      </c>
      <c r="BT249" s="310">
        <f t="shared" ref="BT249" si="5192">$BJ249*AY249</f>
        <v>0</v>
      </c>
      <c r="BU249" s="315">
        <f t="shared" ref="BU249" si="5193">$BJ249*AZ249</f>
        <v>0</v>
      </c>
      <c r="BV249" s="313">
        <f t="shared" ref="BV249" si="5194">$BJ249*BA249</f>
        <v>0</v>
      </c>
      <c r="BW249" s="313">
        <f t="shared" ref="BW249" si="5195">$BJ249*BB249</f>
        <v>0</v>
      </c>
      <c r="BX249" s="313">
        <f t="shared" ref="BX249" si="5196">$BJ249*BC249</f>
        <v>0</v>
      </c>
      <c r="BY249" s="313">
        <f t="shared" ref="BY249" si="5197">$BJ249*BD249</f>
        <v>0</v>
      </c>
      <c r="BZ249" s="313">
        <f t="shared" ref="BZ249" si="5198">$BJ249*BE249</f>
        <v>0</v>
      </c>
      <c r="CA249" s="313">
        <f t="shared" ref="CA249" si="5199">$BJ249*BF249</f>
        <v>0</v>
      </c>
      <c r="CB249" s="313">
        <f t="shared" ref="CB249" si="5200">$BJ249*BG249</f>
        <v>0</v>
      </c>
      <c r="CC249" s="313">
        <f t="shared" ref="CC249" si="5201">$BJ249*BH249</f>
        <v>0</v>
      </c>
      <c r="CD249" s="310">
        <f t="shared" ref="CD249" si="5202">$BJ249*BI249</f>
        <v>0</v>
      </c>
      <c r="CE249" s="316">
        <f t="shared" ref="CE249" si="5203">IF(N249="Nemení sa",1,0)</f>
        <v>0</v>
      </c>
      <c r="CF249" s="315">
        <f t="shared" ref="CF249" si="5204">AG249*$CE249</f>
        <v>0</v>
      </c>
      <c r="CG249" s="313">
        <f t="shared" ref="CG249" si="5205">AI249*$CE249</f>
        <v>0</v>
      </c>
      <c r="CH249" s="313">
        <f t="shared" ref="CH249" si="5206">AK249*$CE249</f>
        <v>0</v>
      </c>
      <c r="CI249" s="313">
        <f t="shared" ref="CI249" si="5207">AM249*$CE249</f>
        <v>0</v>
      </c>
      <c r="CJ249" s="310">
        <f t="shared" ref="CJ249" si="5208">AO249*$CE249</f>
        <v>0</v>
      </c>
      <c r="CK249" s="317">
        <f t="shared" ref="CK249" si="5209">SUM(CF249:CJ251)</f>
        <v>0</v>
      </c>
      <c r="CL249" s="318">
        <f>IF(F249=vstupy!B$42,"1",0)</f>
        <v>0</v>
      </c>
      <c r="CM249" s="315">
        <f t="shared" ref="CM249" si="5210">IF($CL249="1",AP249,0)</f>
        <v>0</v>
      </c>
      <c r="CN249" s="313">
        <f t="shared" ref="CN249" si="5211">IF($CL249="1",AQ249,0)</f>
        <v>0</v>
      </c>
      <c r="CO249" s="313">
        <f t="shared" ref="CO249" si="5212">IF($CL249="1",AR249,0)</f>
        <v>0</v>
      </c>
      <c r="CP249" s="313">
        <f t="shared" ref="CP249" si="5213">IF($CL249="1",AS249,0)</f>
        <v>0</v>
      </c>
      <c r="CQ249" s="313">
        <f t="shared" ref="CQ249" si="5214">IF($CL249="1",AT249,0)</f>
        <v>0</v>
      </c>
      <c r="CR249" s="313">
        <f t="shared" ref="CR249" si="5215">IF($CL249="1",AU249,0)</f>
        <v>0</v>
      </c>
      <c r="CS249" s="313">
        <f t="shared" ref="CS249" si="5216">IF($CL249="1",AV249,0)</f>
        <v>0</v>
      </c>
      <c r="CT249" s="313">
        <f t="shared" ref="CT249" si="5217">IF($CL249="1",AW249,0)</f>
        <v>0</v>
      </c>
      <c r="CU249" s="313">
        <f t="shared" ref="CU249" si="5218">IF($CL249="1",AX249,0)</f>
        <v>0</v>
      </c>
      <c r="CV249" s="310">
        <f t="shared" ref="CV249" si="5219">IF($CL249="1",AY249,0)</f>
        <v>0</v>
      </c>
      <c r="CW249" s="314">
        <f t="shared" ref="CW249" si="5220">CP249+CT249+CV249</f>
        <v>0</v>
      </c>
      <c r="CX249" s="314">
        <f t="shared" ref="CX249" si="5221">CN249+CR249</f>
        <v>0</v>
      </c>
      <c r="CY249" s="315">
        <f t="shared" ref="CY249" si="5222">IF($CL249="1",AZ249,0)</f>
        <v>0</v>
      </c>
      <c r="CZ249" s="313">
        <f t="shared" ref="CZ249" si="5223">IF($CL249="1",BA249,0)</f>
        <v>0</v>
      </c>
      <c r="DA249" s="313">
        <f t="shared" ref="DA249" si="5224">IF($CL249="1",BB249,0)</f>
        <v>0</v>
      </c>
      <c r="DB249" s="313">
        <f t="shared" ref="DB249" si="5225">IF($CL249="1",BC249,0)</f>
        <v>0</v>
      </c>
      <c r="DC249" s="313">
        <f t="shared" ref="DC249" si="5226">IF($CL249="1",BD249,0)</f>
        <v>0</v>
      </c>
      <c r="DD249" s="313">
        <f t="shared" ref="DD249" si="5227">IF($CL249="1",BE249,0)</f>
        <v>0</v>
      </c>
      <c r="DE249" s="313">
        <f t="shared" ref="DE249" si="5228">IF($CL249="1",BF249,0)</f>
        <v>0</v>
      </c>
      <c r="DF249" s="313">
        <f t="shared" ref="DF249" si="5229">IF($CL249="1",BG249,0)</f>
        <v>0</v>
      </c>
      <c r="DG249" s="313">
        <f t="shared" ref="DG249" si="5230">IF($CL249="1",BH249,0)</f>
        <v>0</v>
      </c>
      <c r="DH249" s="310">
        <f t="shared" ref="DH249" si="5231">IF($CL249="1",BI249,0)</f>
        <v>0</v>
      </c>
      <c r="DI249" s="321">
        <f t="shared" ref="DI249" si="5232">DB249+DF249+DH249</f>
        <v>0</v>
      </c>
      <c r="DJ249" s="321">
        <f t="shared" ref="DJ249" si="5233">CZ249+DD249</f>
        <v>0</v>
      </c>
      <c r="DK249" s="322">
        <f t="shared" ref="DK249" si="5234">IF(CE249=0,1,0)</f>
        <v>1</v>
      </c>
      <c r="DL249" s="322">
        <f t="shared" ref="DL249" si="5235">IFERROR(IF($AF249="N",AH249+AJ249+AL249+AN249,AF249+AH249+AJ249+AL249+AN249),0)*$DK249</f>
        <v>87.5</v>
      </c>
      <c r="DM249" s="322">
        <f t="shared" ref="DM249" si="5236">(AG249+AI249+AK249+AM249+AO249)*$DK249</f>
        <v>787.5</v>
      </c>
      <c r="DN249" s="322">
        <f t="shared" ref="DN249" si="5237">AS249+AW249+AY249-CW249</f>
        <v>787.5</v>
      </c>
      <c r="DO249" s="322">
        <f t="shared" ref="DO249" si="5238">BC249+BG249+BI249-DI249</f>
        <v>0</v>
      </c>
      <c r="DP249" s="322">
        <f t="shared" ref="DP249" si="5239">DN249+DO249</f>
        <v>787.5</v>
      </c>
      <c r="DQ249" s="323" t="str">
        <f>IF(OR(F249=vstupy!B$40,F249=vstupy!B$41,F249=vstupy!B$42,),"0","1")</f>
        <v>0</v>
      </c>
      <c r="DR249" s="315">
        <f t="shared" ref="DR249" si="5240">IF($DQ249="1",AQ249,"0")+CF249</f>
        <v>0</v>
      </c>
      <c r="DS249" s="313">
        <f t="shared" ref="DS249" si="5241">IF($DQ249="1",AS249,"0")+CG249</f>
        <v>0</v>
      </c>
      <c r="DT249" s="313">
        <f t="shared" ref="DT249" si="5242">IF($DQ249="1",AU249,"0")+CH249</f>
        <v>0</v>
      </c>
      <c r="DU249" s="313">
        <f t="shared" ref="DU249" si="5243">IF($DQ249="1",AW249,"0")+CI249</f>
        <v>0</v>
      </c>
      <c r="DV249" s="310">
        <f t="shared" ref="DV249" si="5244">IF($DQ249="1",AY249,"0")+CJ249</f>
        <v>0</v>
      </c>
      <c r="DW249" s="311">
        <f t="shared" ref="DW249" si="5245">SUM(DR249:DV251)</f>
        <v>0</v>
      </c>
      <c r="DX249" s="315" t="str">
        <f t="shared" ref="DX249" si="5246">IF($DQ249="1",BA249,"0")</f>
        <v>0</v>
      </c>
      <c r="DY249" s="313" t="str">
        <f t="shared" ref="DY249" si="5247">IF($DQ249="1",BC249,"0")</f>
        <v>0</v>
      </c>
      <c r="DZ249" s="313" t="str">
        <f t="shared" ref="DZ249" si="5248">IF($DQ249="1",BE249,"0")</f>
        <v>0</v>
      </c>
      <c r="EA249" s="313" t="str">
        <f t="shared" ref="EA249" si="5249">IF($DQ249="1",BG249,"0")</f>
        <v>0</v>
      </c>
      <c r="EB249" s="310" t="str">
        <f t="shared" ref="EB249" si="5250">IF($DQ249="1",BI249,"0")</f>
        <v>0</v>
      </c>
      <c r="EC249" s="311">
        <f t="shared" ref="EC249" si="5251">SUM(DX249:EB251)</f>
        <v>0</v>
      </c>
      <c r="ED249" s="312">
        <f t="shared" ref="ED249" si="5252">EC249+DW249</f>
        <v>0</v>
      </c>
    </row>
    <row r="250" spans="2:134" ht="12.6" customHeight="1" x14ac:dyDescent="0.2">
      <c r="B250" s="365"/>
      <c r="C250" s="364"/>
      <c r="D250" s="364"/>
      <c r="E250" s="364"/>
      <c r="F250" s="359"/>
      <c r="G250" s="361"/>
      <c r="H250" s="302"/>
      <c r="I250" s="302"/>
      <c r="J250" s="305"/>
      <c r="K250" s="359"/>
      <c r="L250" s="344"/>
      <c r="M250" s="354"/>
      <c r="N250" s="344"/>
      <c r="O250" s="344"/>
      <c r="P250" s="344"/>
      <c r="Q250" s="345"/>
      <c r="R250" s="346"/>
      <c r="S250" s="344"/>
      <c r="T250" s="347"/>
      <c r="U250" s="345"/>
      <c r="V250" s="346"/>
      <c r="W250" s="344"/>
      <c r="X250" s="174" t="s">
        <v>157</v>
      </c>
      <c r="Y250" s="188" t="s">
        <v>152</v>
      </c>
      <c r="Z250" s="185">
        <f>VLOOKUP($X250,vstupy!$B$18:$F$31,MATCH($Y250,vstupy!$B$17:$F$17,0),0)</f>
        <v>0</v>
      </c>
      <c r="AA250" s="121" t="s">
        <v>158</v>
      </c>
      <c r="AB250" s="185">
        <f>VLOOKUP($AA250,vstupy!$B$34:$C$36,2,FALSE)</f>
        <v>0</v>
      </c>
      <c r="AC250" s="185">
        <f t="shared" si="5152"/>
        <v>0</v>
      </c>
      <c r="AD250" s="342"/>
      <c r="AE250" s="326"/>
      <c r="AF250" s="315"/>
      <c r="AG250" s="330"/>
      <c r="AH250" s="330"/>
      <c r="AI250" s="330"/>
      <c r="AJ250" s="330"/>
      <c r="AK250" s="330"/>
      <c r="AL250" s="330"/>
      <c r="AM250" s="335"/>
      <c r="AN250" s="330"/>
      <c r="AO250" s="336"/>
      <c r="AP250" s="315"/>
      <c r="AQ250" s="313"/>
      <c r="AR250" s="313"/>
      <c r="AS250" s="313"/>
      <c r="AT250" s="313"/>
      <c r="AU250" s="313"/>
      <c r="AV250" s="313"/>
      <c r="AW250" s="313"/>
      <c r="AX250" s="313"/>
      <c r="AY250" s="313"/>
      <c r="AZ250" s="313"/>
      <c r="BA250" s="313"/>
      <c r="BB250" s="313"/>
      <c r="BC250" s="313"/>
      <c r="BD250" s="313"/>
      <c r="BE250" s="313"/>
      <c r="BF250" s="313"/>
      <c r="BG250" s="313"/>
      <c r="BH250" s="313"/>
      <c r="BI250" s="324"/>
      <c r="BJ250" s="314"/>
      <c r="BK250" s="315"/>
      <c r="BL250" s="313"/>
      <c r="BM250" s="313"/>
      <c r="BN250" s="313"/>
      <c r="BO250" s="313"/>
      <c r="BP250" s="313"/>
      <c r="BQ250" s="313"/>
      <c r="BR250" s="313"/>
      <c r="BS250" s="313"/>
      <c r="BT250" s="310"/>
      <c r="BU250" s="315"/>
      <c r="BV250" s="313"/>
      <c r="BW250" s="313"/>
      <c r="BX250" s="313"/>
      <c r="BY250" s="313"/>
      <c r="BZ250" s="313"/>
      <c r="CA250" s="313"/>
      <c r="CB250" s="313"/>
      <c r="CC250" s="313"/>
      <c r="CD250" s="310"/>
      <c r="CE250" s="316"/>
      <c r="CF250" s="315"/>
      <c r="CG250" s="313"/>
      <c r="CH250" s="313"/>
      <c r="CI250" s="313"/>
      <c r="CJ250" s="310"/>
      <c r="CK250" s="317"/>
      <c r="CL250" s="319"/>
      <c r="CM250" s="315"/>
      <c r="CN250" s="313"/>
      <c r="CO250" s="313"/>
      <c r="CP250" s="313"/>
      <c r="CQ250" s="313"/>
      <c r="CR250" s="313"/>
      <c r="CS250" s="313"/>
      <c r="CT250" s="313"/>
      <c r="CU250" s="313"/>
      <c r="CV250" s="310"/>
      <c r="CW250" s="314"/>
      <c r="CX250" s="314"/>
      <c r="CY250" s="315"/>
      <c r="CZ250" s="313"/>
      <c r="DA250" s="313"/>
      <c r="DB250" s="313"/>
      <c r="DC250" s="313"/>
      <c r="DD250" s="313"/>
      <c r="DE250" s="313"/>
      <c r="DF250" s="313"/>
      <c r="DG250" s="313"/>
      <c r="DH250" s="310"/>
      <c r="DI250" s="321"/>
      <c r="DJ250" s="321"/>
      <c r="DK250" s="322"/>
      <c r="DL250" s="322"/>
      <c r="DM250" s="322"/>
      <c r="DN250" s="322"/>
      <c r="DO250" s="322"/>
      <c r="DP250" s="322"/>
      <c r="DQ250" s="323"/>
      <c r="DR250" s="315"/>
      <c r="DS250" s="313"/>
      <c r="DT250" s="313"/>
      <c r="DU250" s="313"/>
      <c r="DV250" s="310"/>
      <c r="DW250" s="311"/>
      <c r="DX250" s="315"/>
      <c r="DY250" s="313"/>
      <c r="DZ250" s="313"/>
      <c r="EA250" s="313"/>
      <c r="EB250" s="310"/>
      <c r="EC250" s="311"/>
      <c r="ED250" s="312"/>
    </row>
    <row r="251" spans="2:134" ht="12.6" customHeight="1" thickBot="1" x14ac:dyDescent="0.25">
      <c r="B251" s="365"/>
      <c r="C251" s="364"/>
      <c r="D251" s="364"/>
      <c r="E251" s="364"/>
      <c r="F251" s="360"/>
      <c r="G251" s="361"/>
      <c r="H251" s="303"/>
      <c r="I251" s="303"/>
      <c r="J251" s="306"/>
      <c r="K251" s="360"/>
      <c r="L251" s="344"/>
      <c r="M251" s="354"/>
      <c r="N251" s="344"/>
      <c r="O251" s="344"/>
      <c r="P251" s="344"/>
      <c r="Q251" s="345"/>
      <c r="R251" s="346"/>
      <c r="S251" s="344"/>
      <c r="T251" s="347"/>
      <c r="U251" s="345"/>
      <c r="V251" s="346"/>
      <c r="W251" s="344"/>
      <c r="X251" s="174" t="s">
        <v>157</v>
      </c>
      <c r="Y251" s="188" t="s">
        <v>152</v>
      </c>
      <c r="Z251" s="185">
        <f>VLOOKUP($X251,vstupy!$B$18:$F$31,MATCH($Y251,vstupy!$B$17:$F$17,0),0)</f>
        <v>0</v>
      </c>
      <c r="AA251" s="121" t="s">
        <v>158</v>
      </c>
      <c r="AB251" s="185">
        <f>VLOOKUP($AA251,vstupy!$B$34:$C$36,2,FALSE)</f>
        <v>0</v>
      </c>
      <c r="AC251" s="185">
        <f t="shared" si="5152"/>
        <v>0</v>
      </c>
      <c r="AD251" s="343"/>
      <c r="AE251" s="327"/>
      <c r="AF251" s="329"/>
      <c r="AG251" s="331"/>
      <c r="AH251" s="331"/>
      <c r="AI251" s="330"/>
      <c r="AJ251" s="331"/>
      <c r="AK251" s="331"/>
      <c r="AL251" s="331"/>
      <c r="AM251" s="333"/>
      <c r="AN251" s="330"/>
      <c r="AO251" s="337"/>
      <c r="AP251" s="315"/>
      <c r="AQ251" s="313"/>
      <c r="AR251" s="313"/>
      <c r="AS251" s="313"/>
      <c r="AT251" s="313"/>
      <c r="AU251" s="313"/>
      <c r="AV251" s="313"/>
      <c r="AW251" s="313"/>
      <c r="AX251" s="313"/>
      <c r="AY251" s="313"/>
      <c r="AZ251" s="313"/>
      <c r="BA251" s="313"/>
      <c r="BB251" s="313"/>
      <c r="BC251" s="313"/>
      <c r="BD251" s="313"/>
      <c r="BE251" s="313"/>
      <c r="BF251" s="313"/>
      <c r="BG251" s="313"/>
      <c r="BH251" s="313"/>
      <c r="BI251" s="324"/>
      <c r="BJ251" s="314"/>
      <c r="BK251" s="315"/>
      <c r="BL251" s="313"/>
      <c r="BM251" s="313"/>
      <c r="BN251" s="313"/>
      <c r="BO251" s="313"/>
      <c r="BP251" s="313"/>
      <c r="BQ251" s="313"/>
      <c r="BR251" s="313"/>
      <c r="BS251" s="313"/>
      <c r="BT251" s="310"/>
      <c r="BU251" s="315"/>
      <c r="BV251" s="313"/>
      <c r="BW251" s="313"/>
      <c r="BX251" s="313"/>
      <c r="BY251" s="313"/>
      <c r="BZ251" s="313"/>
      <c r="CA251" s="313"/>
      <c r="CB251" s="313"/>
      <c r="CC251" s="313"/>
      <c r="CD251" s="310"/>
      <c r="CE251" s="316"/>
      <c r="CF251" s="315"/>
      <c r="CG251" s="313"/>
      <c r="CH251" s="313"/>
      <c r="CI251" s="313"/>
      <c r="CJ251" s="310"/>
      <c r="CK251" s="317"/>
      <c r="CL251" s="320"/>
      <c r="CM251" s="315"/>
      <c r="CN251" s="313"/>
      <c r="CO251" s="313"/>
      <c r="CP251" s="313"/>
      <c r="CQ251" s="313"/>
      <c r="CR251" s="313"/>
      <c r="CS251" s="313"/>
      <c r="CT251" s="313"/>
      <c r="CU251" s="313"/>
      <c r="CV251" s="310"/>
      <c r="CW251" s="314"/>
      <c r="CX251" s="314"/>
      <c r="CY251" s="315"/>
      <c r="CZ251" s="313"/>
      <c r="DA251" s="313"/>
      <c r="DB251" s="313"/>
      <c r="DC251" s="313"/>
      <c r="DD251" s="313"/>
      <c r="DE251" s="313"/>
      <c r="DF251" s="313"/>
      <c r="DG251" s="313"/>
      <c r="DH251" s="310"/>
      <c r="DI251" s="321"/>
      <c r="DJ251" s="321"/>
      <c r="DK251" s="322"/>
      <c r="DL251" s="322"/>
      <c r="DM251" s="322"/>
      <c r="DN251" s="322"/>
      <c r="DO251" s="322"/>
      <c r="DP251" s="322"/>
      <c r="DQ251" s="323"/>
      <c r="DR251" s="315"/>
      <c r="DS251" s="313"/>
      <c r="DT251" s="313"/>
      <c r="DU251" s="313"/>
      <c r="DV251" s="310"/>
      <c r="DW251" s="311"/>
      <c r="DX251" s="315"/>
      <c r="DY251" s="313"/>
      <c r="DZ251" s="313"/>
      <c r="EA251" s="313"/>
      <c r="EB251" s="310"/>
      <c r="EC251" s="311"/>
      <c r="ED251" s="312"/>
    </row>
    <row r="252" spans="2:134" ht="12.6" customHeight="1" x14ac:dyDescent="0.2">
      <c r="B252" s="366">
        <f t="shared" ref="B252" si="5253">B249+1</f>
        <v>82</v>
      </c>
      <c r="C252" s="363" t="s">
        <v>428</v>
      </c>
      <c r="D252" s="363" t="s">
        <v>421</v>
      </c>
      <c r="E252" s="363" t="s">
        <v>424</v>
      </c>
      <c r="F252" s="355" t="s">
        <v>208</v>
      </c>
      <c r="G252" s="362">
        <v>46417</v>
      </c>
      <c r="H252" s="307" t="str">
        <f t="shared" ref="H252:H312" si="5254">IF($F252="3e)  Skoršia transpozícia  - zavedenie transpozície pred termínom ktorý určuje smernica EÚ. "," ","")</f>
        <v/>
      </c>
      <c r="I252" s="307" t="str">
        <f t="shared" ref="I252:I258" si="5255">IF($F252="3e)  Skoršia transpozícia  - zavedenie transpozície pred termínom ktorý určuje smernica EÚ. ",$H252,"NA")</f>
        <v>NA</v>
      </c>
      <c r="J252" s="298">
        <f t="shared" ref="J252" si="5256">IF(I252&gt;12,1,I252/12)</f>
        <v>1</v>
      </c>
      <c r="K252" s="355" t="s">
        <v>469</v>
      </c>
      <c r="L252" s="348">
        <v>9</v>
      </c>
      <c r="M252" s="354">
        <f t="shared" ref="M252" si="5257">IF(L252="N",0,L252)</f>
        <v>9</v>
      </c>
      <c r="N252" s="348" t="s">
        <v>211</v>
      </c>
      <c r="O252" s="348"/>
      <c r="P252" s="348">
        <v>350</v>
      </c>
      <c r="Q252" s="349" t="s">
        <v>185</v>
      </c>
      <c r="R252" s="350">
        <f>VLOOKUP(Q252,vstupy!$B$3:$C$15,2,FALSE)</f>
        <v>0.25</v>
      </c>
      <c r="S252" s="348"/>
      <c r="T252" s="351"/>
      <c r="U252" s="349" t="s">
        <v>36</v>
      </c>
      <c r="V252" s="350">
        <f>VLOOKUP(U252,vstupy!$B$3:$C$15,2,FALSE)</f>
        <v>0</v>
      </c>
      <c r="W252" s="348"/>
      <c r="X252" s="283" t="s">
        <v>157</v>
      </c>
      <c r="Y252" s="284" t="s">
        <v>152</v>
      </c>
      <c r="Z252" s="285">
        <f>VLOOKUP($X252,vstupy!$B$18:$F$31,MATCH($Y252,vstupy!$B$17:$F$17,0),0)</f>
        <v>0</v>
      </c>
      <c r="AA252" s="286" t="s">
        <v>158</v>
      </c>
      <c r="AB252" s="285">
        <f>VLOOKUP($AA252,vstupy!$B$34:$C$36,2,FALSE)</f>
        <v>0</v>
      </c>
      <c r="AC252" s="285">
        <f t="shared" si="5152"/>
        <v>0</v>
      </c>
      <c r="AD252" s="338" t="s">
        <v>36</v>
      </c>
      <c r="AE252" s="325">
        <f>VLOOKUP(AD252,vstupy!$B$3:$C$15,2,FALSE)</f>
        <v>0</v>
      </c>
      <c r="AF252" s="328">
        <f t="shared" ref="AF252" si="5258">IFERROR(IF(M252=0,"N",O252/L252*J252),0)</f>
        <v>0</v>
      </c>
      <c r="AG252" s="330">
        <f t="shared" ref="AG252" si="5259">O252*J252</f>
        <v>0</v>
      </c>
      <c r="AH252" s="332">
        <f t="shared" ref="AH252" si="5260">P252*R252*J252</f>
        <v>87.5</v>
      </c>
      <c r="AI252" s="333">
        <f t="shared" ref="AI252" si="5261">IFERROR(AH252*M252,0)</f>
        <v>787.5</v>
      </c>
      <c r="AJ252" s="332">
        <f t="shared" ref="AJ252" si="5262">IFERROR(IF(M252=0,"N",S252/L252*J252),0)</f>
        <v>0</v>
      </c>
      <c r="AK252" s="330">
        <f t="shared" ref="AK252" si="5263">S252*J252</f>
        <v>0</v>
      </c>
      <c r="AL252" s="330">
        <f t="shared" ref="AL252" si="5264">T252*V252*J252</f>
        <v>0</v>
      </c>
      <c r="AM252" s="334">
        <f t="shared" ref="AM252" si="5265">IFERROR(AL252*M252,0)</f>
        <v>0</v>
      </c>
      <c r="AN252" s="333">
        <f t="shared" ref="AN252" si="5266">IF(W252&gt;0,IF(AE252&gt;0,($G$5/160)*(W252/60)*AE252*J252,0),IF(AE252&gt;0,($G$5/160)*((AC252+AC253+AC254)/60)*AE252*J252,0))</f>
        <v>0</v>
      </c>
      <c r="AO252" s="336">
        <f t="shared" ref="AO252" si="5267">IFERROR(AN252*M252,0)</f>
        <v>0</v>
      </c>
      <c r="AP252" s="315">
        <f t="shared" ref="AP252" si="5268">IF($N252="In (zvyšuje náklady)",AF252,0)</f>
        <v>0</v>
      </c>
      <c r="AQ252" s="313">
        <f t="shared" ref="AQ252" si="5269">IF($N252="In (zvyšuje náklady)",AG252,0)</f>
        <v>0</v>
      </c>
      <c r="AR252" s="313">
        <f t="shared" ref="AR252" si="5270">IF($N252="In (zvyšuje náklady)",AH252,0)</f>
        <v>87.5</v>
      </c>
      <c r="AS252" s="313">
        <f t="shared" ref="AS252" si="5271">IF($N252="In (zvyšuje náklady)",AI252,0)</f>
        <v>787.5</v>
      </c>
      <c r="AT252" s="313">
        <f t="shared" ref="AT252" si="5272">IF($N252="In (zvyšuje náklady)",AJ252,0)</f>
        <v>0</v>
      </c>
      <c r="AU252" s="313">
        <f t="shared" ref="AU252" si="5273">IF($N252="In (zvyšuje náklady)",AK252,0)</f>
        <v>0</v>
      </c>
      <c r="AV252" s="313">
        <f t="shared" ref="AV252" si="5274">IF($N252="In (zvyšuje náklady)",AL252,0)</f>
        <v>0</v>
      </c>
      <c r="AW252" s="313">
        <f t="shared" ref="AW252" si="5275">IF($N252="In (zvyšuje náklady)",AM252,0)</f>
        <v>0</v>
      </c>
      <c r="AX252" s="313">
        <f t="shared" ref="AX252" si="5276">IF($N252="In (zvyšuje náklady)",AN252,0)</f>
        <v>0</v>
      </c>
      <c r="AY252" s="313">
        <f t="shared" ref="AY252" si="5277">IF($N252="In (zvyšuje náklady)",AO252,0)</f>
        <v>0</v>
      </c>
      <c r="AZ252" s="313" t="str">
        <f t="shared" ref="AZ252" si="5278">IF($N252="Out (znižuje náklady)",AF252,"0")</f>
        <v>0</v>
      </c>
      <c r="BA252" s="313" t="str">
        <f t="shared" ref="BA252" si="5279">IF($N252="Out (znižuje náklady)",AG252,"0")</f>
        <v>0</v>
      </c>
      <c r="BB252" s="313" t="str">
        <f t="shared" ref="BB252" si="5280">IF($N252="Out (znižuje náklady)",AH252,"0")</f>
        <v>0</v>
      </c>
      <c r="BC252" s="313" t="str">
        <f t="shared" ref="BC252" si="5281">IF($N252="Out (znižuje náklady)",AI252,"0")</f>
        <v>0</v>
      </c>
      <c r="BD252" s="313" t="str">
        <f t="shared" ref="BD252" si="5282">IF($N252="Out (znižuje náklady)",AJ252,"0")</f>
        <v>0</v>
      </c>
      <c r="BE252" s="313" t="str">
        <f t="shared" ref="BE252" si="5283">IF($N252="Out (znižuje náklady)",AK252,"0")</f>
        <v>0</v>
      </c>
      <c r="BF252" s="313" t="str">
        <f t="shared" ref="BF252" si="5284">IF($N252="Out (znižuje náklady)",AL252,"0")</f>
        <v>0</v>
      </c>
      <c r="BG252" s="313" t="str">
        <f t="shared" ref="BG252" si="5285">IF($N252="Out (znižuje náklady)",AM252,"0")</f>
        <v>0</v>
      </c>
      <c r="BH252" s="313" t="str">
        <f t="shared" ref="BH252" si="5286">IF($N252="Out (znižuje náklady)",AN252,"0")</f>
        <v>0</v>
      </c>
      <c r="BI252" s="324" t="str">
        <f t="shared" ref="BI252" si="5287">IF($N252="Out (znižuje náklady)",AO252,"0")</f>
        <v>0</v>
      </c>
      <c r="BJ252" s="314">
        <f>IF(F252=vstupy!$B$47,0,1)</f>
        <v>1</v>
      </c>
      <c r="BK252" s="315">
        <f t="shared" ref="BK252" si="5288">$BJ252*AP252</f>
        <v>0</v>
      </c>
      <c r="BL252" s="313">
        <f t="shared" ref="BL252" si="5289">$BJ252*AQ252</f>
        <v>0</v>
      </c>
      <c r="BM252" s="313">
        <f t="shared" ref="BM252" si="5290">$BJ252*AR252</f>
        <v>87.5</v>
      </c>
      <c r="BN252" s="313">
        <f t="shared" ref="BN252" si="5291">$BJ252*AS252</f>
        <v>787.5</v>
      </c>
      <c r="BO252" s="313">
        <f t="shared" ref="BO252" si="5292">$BJ252*AT252</f>
        <v>0</v>
      </c>
      <c r="BP252" s="313">
        <f t="shared" ref="BP252" si="5293">$BJ252*AU252</f>
        <v>0</v>
      </c>
      <c r="BQ252" s="313">
        <f t="shared" ref="BQ252" si="5294">$BJ252*AV252</f>
        <v>0</v>
      </c>
      <c r="BR252" s="313">
        <f t="shared" ref="BR252" si="5295">$BJ252*AW252</f>
        <v>0</v>
      </c>
      <c r="BS252" s="313">
        <f t="shared" ref="BS252" si="5296">$BJ252*AX252</f>
        <v>0</v>
      </c>
      <c r="BT252" s="310">
        <f t="shared" ref="BT252" si="5297">$BJ252*AY252</f>
        <v>0</v>
      </c>
      <c r="BU252" s="315">
        <f t="shared" ref="BU252" si="5298">$BJ252*AZ252</f>
        <v>0</v>
      </c>
      <c r="BV252" s="313">
        <f t="shared" ref="BV252" si="5299">$BJ252*BA252</f>
        <v>0</v>
      </c>
      <c r="BW252" s="313">
        <f t="shared" ref="BW252" si="5300">$BJ252*BB252</f>
        <v>0</v>
      </c>
      <c r="BX252" s="313">
        <f t="shared" ref="BX252" si="5301">$BJ252*BC252</f>
        <v>0</v>
      </c>
      <c r="BY252" s="313">
        <f t="shared" ref="BY252" si="5302">$BJ252*BD252</f>
        <v>0</v>
      </c>
      <c r="BZ252" s="313">
        <f t="shared" ref="BZ252" si="5303">$BJ252*BE252</f>
        <v>0</v>
      </c>
      <c r="CA252" s="313">
        <f t="shared" ref="CA252" si="5304">$BJ252*BF252</f>
        <v>0</v>
      </c>
      <c r="CB252" s="313">
        <f t="shared" ref="CB252" si="5305">$BJ252*BG252</f>
        <v>0</v>
      </c>
      <c r="CC252" s="313">
        <f t="shared" ref="CC252" si="5306">$BJ252*BH252</f>
        <v>0</v>
      </c>
      <c r="CD252" s="310">
        <f t="shared" ref="CD252" si="5307">$BJ252*BI252</f>
        <v>0</v>
      </c>
      <c r="CE252" s="316">
        <f t="shared" ref="CE252" si="5308">IF(N252="Nemení sa",1,0)</f>
        <v>0</v>
      </c>
      <c r="CF252" s="315">
        <f t="shared" ref="CF252" si="5309">AG252*$CE252</f>
        <v>0</v>
      </c>
      <c r="CG252" s="313">
        <f t="shared" ref="CG252" si="5310">AI252*$CE252</f>
        <v>0</v>
      </c>
      <c r="CH252" s="313">
        <f t="shared" ref="CH252" si="5311">AK252*$CE252</f>
        <v>0</v>
      </c>
      <c r="CI252" s="313">
        <f t="shared" ref="CI252" si="5312">AM252*$CE252</f>
        <v>0</v>
      </c>
      <c r="CJ252" s="310">
        <f t="shared" ref="CJ252" si="5313">AO252*$CE252</f>
        <v>0</v>
      </c>
      <c r="CK252" s="317">
        <f t="shared" ref="CK252" si="5314">SUM(CF252:CJ254)</f>
        <v>0</v>
      </c>
      <c r="CL252" s="318">
        <f>IF(F252=vstupy!B$42,"1",0)</f>
        <v>0</v>
      </c>
      <c r="CM252" s="315">
        <f t="shared" ref="CM252" si="5315">IF($CL252="1",AP252,0)</f>
        <v>0</v>
      </c>
      <c r="CN252" s="313">
        <f t="shared" ref="CN252" si="5316">IF($CL252="1",AQ252,0)</f>
        <v>0</v>
      </c>
      <c r="CO252" s="313">
        <f t="shared" ref="CO252" si="5317">IF($CL252="1",AR252,0)</f>
        <v>0</v>
      </c>
      <c r="CP252" s="313">
        <f t="shared" ref="CP252" si="5318">IF($CL252="1",AS252,0)</f>
        <v>0</v>
      </c>
      <c r="CQ252" s="313">
        <f t="shared" ref="CQ252" si="5319">IF($CL252="1",AT252,0)</f>
        <v>0</v>
      </c>
      <c r="CR252" s="313">
        <f t="shared" ref="CR252" si="5320">IF($CL252="1",AU252,0)</f>
        <v>0</v>
      </c>
      <c r="CS252" s="313">
        <f t="shared" ref="CS252" si="5321">IF($CL252="1",AV252,0)</f>
        <v>0</v>
      </c>
      <c r="CT252" s="313">
        <f t="shared" ref="CT252" si="5322">IF($CL252="1",AW252,0)</f>
        <v>0</v>
      </c>
      <c r="CU252" s="313">
        <f t="shared" ref="CU252" si="5323">IF($CL252="1",AX252,0)</f>
        <v>0</v>
      </c>
      <c r="CV252" s="310">
        <f t="shared" ref="CV252" si="5324">IF($CL252="1",AY252,0)</f>
        <v>0</v>
      </c>
      <c r="CW252" s="314">
        <f t="shared" ref="CW252" si="5325">CP252+CT252+CV252</f>
        <v>0</v>
      </c>
      <c r="CX252" s="314">
        <f t="shared" ref="CX252" si="5326">CN252+CR252</f>
        <v>0</v>
      </c>
      <c r="CY252" s="315">
        <f t="shared" ref="CY252" si="5327">IF($CL252="1",AZ252,0)</f>
        <v>0</v>
      </c>
      <c r="CZ252" s="313">
        <f t="shared" ref="CZ252" si="5328">IF($CL252="1",BA252,0)</f>
        <v>0</v>
      </c>
      <c r="DA252" s="313">
        <f t="shared" ref="DA252" si="5329">IF($CL252="1",BB252,0)</f>
        <v>0</v>
      </c>
      <c r="DB252" s="313">
        <f t="shared" ref="DB252" si="5330">IF($CL252="1",BC252,0)</f>
        <v>0</v>
      </c>
      <c r="DC252" s="313">
        <f t="shared" ref="DC252" si="5331">IF($CL252="1",BD252,0)</f>
        <v>0</v>
      </c>
      <c r="DD252" s="313">
        <f t="shared" ref="DD252" si="5332">IF($CL252="1",BE252,0)</f>
        <v>0</v>
      </c>
      <c r="DE252" s="313">
        <f t="shared" ref="DE252" si="5333">IF($CL252="1",BF252,0)</f>
        <v>0</v>
      </c>
      <c r="DF252" s="313">
        <f t="shared" ref="DF252" si="5334">IF($CL252="1",BG252,0)</f>
        <v>0</v>
      </c>
      <c r="DG252" s="313">
        <f t="shared" ref="DG252" si="5335">IF($CL252="1",BH252,0)</f>
        <v>0</v>
      </c>
      <c r="DH252" s="310">
        <f t="shared" ref="DH252" si="5336">IF($CL252="1",BI252,0)</f>
        <v>0</v>
      </c>
      <c r="DI252" s="321">
        <f t="shared" ref="DI252" si="5337">DB252+DF252+DH252</f>
        <v>0</v>
      </c>
      <c r="DJ252" s="321">
        <f t="shared" ref="DJ252" si="5338">CZ252+DD252</f>
        <v>0</v>
      </c>
      <c r="DK252" s="322">
        <f t="shared" ref="DK252" si="5339">IF(CE252=0,1,0)</f>
        <v>1</v>
      </c>
      <c r="DL252" s="322">
        <f t="shared" ref="DL252" si="5340">IFERROR(IF($AF252="N",AH252+AJ252+AL252+AN252,AF252+AH252+AJ252+AL252+AN252),0)*$DK252</f>
        <v>87.5</v>
      </c>
      <c r="DM252" s="322">
        <f t="shared" ref="DM252" si="5341">(AG252+AI252+AK252+AM252+AO252)*$DK252</f>
        <v>787.5</v>
      </c>
      <c r="DN252" s="322">
        <f t="shared" ref="DN252" si="5342">AS252+AW252+AY252-CW252</f>
        <v>787.5</v>
      </c>
      <c r="DO252" s="322">
        <f t="shared" ref="DO252" si="5343">BC252+BG252+BI252-DI252</f>
        <v>0</v>
      </c>
      <c r="DP252" s="322">
        <f t="shared" ref="DP252" si="5344">DN252+DO252</f>
        <v>787.5</v>
      </c>
      <c r="DQ252" s="323" t="str">
        <f>IF(OR(F252=vstupy!B$40,F252=vstupy!B$41,F252=vstupy!B$42,),"0","1")</f>
        <v>0</v>
      </c>
      <c r="DR252" s="315">
        <f t="shared" ref="DR252" si="5345">IF($DQ252="1",AQ252,"0")+CF252</f>
        <v>0</v>
      </c>
      <c r="DS252" s="313">
        <f t="shared" ref="DS252" si="5346">IF($DQ252="1",AS252,"0")+CG252</f>
        <v>0</v>
      </c>
      <c r="DT252" s="313">
        <f t="shared" ref="DT252" si="5347">IF($DQ252="1",AU252,"0")+CH252</f>
        <v>0</v>
      </c>
      <c r="DU252" s="313">
        <f t="shared" ref="DU252" si="5348">IF($DQ252="1",AW252,"0")+CI252</f>
        <v>0</v>
      </c>
      <c r="DV252" s="310">
        <f t="shared" ref="DV252" si="5349">IF($DQ252="1",AY252,"0")+CJ252</f>
        <v>0</v>
      </c>
      <c r="DW252" s="311">
        <f t="shared" ref="DW252" si="5350">SUM(DR252:DV254)</f>
        <v>0</v>
      </c>
      <c r="DX252" s="315" t="str">
        <f t="shared" ref="DX252" si="5351">IF($DQ252="1",BA252,"0")</f>
        <v>0</v>
      </c>
      <c r="DY252" s="313" t="str">
        <f t="shared" ref="DY252" si="5352">IF($DQ252="1",BC252,"0")</f>
        <v>0</v>
      </c>
      <c r="DZ252" s="313" t="str">
        <f t="shared" ref="DZ252" si="5353">IF($DQ252="1",BE252,"0")</f>
        <v>0</v>
      </c>
      <c r="EA252" s="313" t="str">
        <f t="shared" ref="EA252" si="5354">IF($DQ252="1",BG252,"0")</f>
        <v>0</v>
      </c>
      <c r="EB252" s="310" t="str">
        <f t="shared" ref="EB252" si="5355">IF($DQ252="1",BI252,"0")</f>
        <v>0</v>
      </c>
      <c r="EC252" s="311">
        <f t="shared" ref="EC252" si="5356">SUM(DX252:EB254)</f>
        <v>0</v>
      </c>
      <c r="ED252" s="312">
        <f t="shared" ref="ED252" si="5357">EC252+DW252</f>
        <v>0</v>
      </c>
    </row>
    <row r="253" spans="2:134" ht="12.6" customHeight="1" x14ac:dyDescent="0.2">
      <c r="B253" s="366"/>
      <c r="C253" s="363"/>
      <c r="D253" s="363"/>
      <c r="E253" s="363"/>
      <c r="F253" s="356"/>
      <c r="G253" s="362"/>
      <c r="H253" s="308"/>
      <c r="I253" s="308"/>
      <c r="J253" s="299"/>
      <c r="K253" s="356"/>
      <c r="L253" s="348"/>
      <c r="M253" s="354"/>
      <c r="N253" s="348"/>
      <c r="O253" s="348"/>
      <c r="P253" s="348"/>
      <c r="Q253" s="349"/>
      <c r="R253" s="350"/>
      <c r="S253" s="348"/>
      <c r="T253" s="351"/>
      <c r="U253" s="349"/>
      <c r="V253" s="350"/>
      <c r="W253" s="348"/>
      <c r="X253" s="283" t="s">
        <v>157</v>
      </c>
      <c r="Y253" s="284" t="s">
        <v>152</v>
      </c>
      <c r="Z253" s="285">
        <f>VLOOKUP($X253,vstupy!$B$18:$F$31,MATCH($Y253,vstupy!$B$17:$F$17,0),0)</f>
        <v>0</v>
      </c>
      <c r="AA253" s="286" t="s">
        <v>158</v>
      </c>
      <c r="AB253" s="285">
        <f>VLOOKUP($AA253,vstupy!$B$34:$C$36,2,FALSE)</f>
        <v>0</v>
      </c>
      <c r="AC253" s="285">
        <f t="shared" si="5152"/>
        <v>0</v>
      </c>
      <c r="AD253" s="339"/>
      <c r="AE253" s="326"/>
      <c r="AF253" s="315"/>
      <c r="AG253" s="330"/>
      <c r="AH253" s="330"/>
      <c r="AI253" s="330"/>
      <c r="AJ253" s="330"/>
      <c r="AK253" s="330"/>
      <c r="AL253" s="330"/>
      <c r="AM253" s="335"/>
      <c r="AN253" s="330"/>
      <c r="AO253" s="336"/>
      <c r="AP253" s="315"/>
      <c r="AQ253" s="313"/>
      <c r="AR253" s="313"/>
      <c r="AS253" s="313"/>
      <c r="AT253" s="313"/>
      <c r="AU253" s="313"/>
      <c r="AV253" s="313"/>
      <c r="AW253" s="313"/>
      <c r="AX253" s="313"/>
      <c r="AY253" s="313"/>
      <c r="AZ253" s="313"/>
      <c r="BA253" s="313"/>
      <c r="BB253" s="313"/>
      <c r="BC253" s="313"/>
      <c r="BD253" s="313"/>
      <c r="BE253" s="313"/>
      <c r="BF253" s="313"/>
      <c r="BG253" s="313"/>
      <c r="BH253" s="313"/>
      <c r="BI253" s="324"/>
      <c r="BJ253" s="314"/>
      <c r="BK253" s="315"/>
      <c r="BL253" s="313"/>
      <c r="BM253" s="313"/>
      <c r="BN253" s="313"/>
      <c r="BO253" s="313"/>
      <c r="BP253" s="313"/>
      <c r="BQ253" s="313"/>
      <c r="BR253" s="313"/>
      <c r="BS253" s="313"/>
      <c r="BT253" s="310"/>
      <c r="BU253" s="315"/>
      <c r="BV253" s="313"/>
      <c r="BW253" s="313"/>
      <c r="BX253" s="313"/>
      <c r="BY253" s="313"/>
      <c r="BZ253" s="313"/>
      <c r="CA253" s="313"/>
      <c r="CB253" s="313"/>
      <c r="CC253" s="313"/>
      <c r="CD253" s="310"/>
      <c r="CE253" s="316"/>
      <c r="CF253" s="315"/>
      <c r="CG253" s="313"/>
      <c r="CH253" s="313"/>
      <c r="CI253" s="313"/>
      <c r="CJ253" s="310"/>
      <c r="CK253" s="317"/>
      <c r="CL253" s="319"/>
      <c r="CM253" s="315"/>
      <c r="CN253" s="313"/>
      <c r="CO253" s="313"/>
      <c r="CP253" s="313"/>
      <c r="CQ253" s="313"/>
      <c r="CR253" s="313"/>
      <c r="CS253" s="313"/>
      <c r="CT253" s="313"/>
      <c r="CU253" s="313"/>
      <c r="CV253" s="310"/>
      <c r="CW253" s="314"/>
      <c r="CX253" s="314"/>
      <c r="CY253" s="315"/>
      <c r="CZ253" s="313"/>
      <c r="DA253" s="313"/>
      <c r="DB253" s="313"/>
      <c r="DC253" s="313"/>
      <c r="DD253" s="313"/>
      <c r="DE253" s="313"/>
      <c r="DF253" s="313"/>
      <c r="DG253" s="313"/>
      <c r="DH253" s="310"/>
      <c r="DI253" s="321"/>
      <c r="DJ253" s="321"/>
      <c r="DK253" s="322"/>
      <c r="DL253" s="322"/>
      <c r="DM253" s="322"/>
      <c r="DN253" s="322"/>
      <c r="DO253" s="322"/>
      <c r="DP253" s="322"/>
      <c r="DQ253" s="323"/>
      <c r="DR253" s="315"/>
      <c r="DS253" s="313"/>
      <c r="DT253" s="313"/>
      <c r="DU253" s="313"/>
      <c r="DV253" s="310"/>
      <c r="DW253" s="311"/>
      <c r="DX253" s="315"/>
      <c r="DY253" s="313"/>
      <c r="DZ253" s="313"/>
      <c r="EA253" s="313"/>
      <c r="EB253" s="310"/>
      <c r="EC253" s="311"/>
      <c r="ED253" s="312"/>
    </row>
    <row r="254" spans="2:134" ht="12.6" customHeight="1" thickBot="1" x14ac:dyDescent="0.25">
      <c r="B254" s="366"/>
      <c r="C254" s="363"/>
      <c r="D254" s="363"/>
      <c r="E254" s="363"/>
      <c r="F254" s="357"/>
      <c r="G254" s="362"/>
      <c r="H254" s="309"/>
      <c r="I254" s="309"/>
      <c r="J254" s="300"/>
      <c r="K254" s="357"/>
      <c r="L254" s="348"/>
      <c r="M254" s="354"/>
      <c r="N254" s="348"/>
      <c r="O254" s="348"/>
      <c r="P254" s="348"/>
      <c r="Q254" s="349"/>
      <c r="R254" s="350"/>
      <c r="S254" s="348"/>
      <c r="T254" s="351"/>
      <c r="U254" s="349"/>
      <c r="V254" s="350"/>
      <c r="W254" s="348"/>
      <c r="X254" s="283" t="s">
        <v>157</v>
      </c>
      <c r="Y254" s="284" t="s">
        <v>152</v>
      </c>
      <c r="Z254" s="285">
        <f>VLOOKUP($X254,vstupy!$B$18:$F$31,MATCH($Y254,vstupy!$B$17:$F$17,0),0)</f>
        <v>0</v>
      </c>
      <c r="AA254" s="286" t="s">
        <v>158</v>
      </c>
      <c r="AB254" s="285">
        <f>VLOOKUP($AA254,vstupy!$B$34:$C$36,2,FALSE)</f>
        <v>0</v>
      </c>
      <c r="AC254" s="285">
        <f t="shared" si="5152"/>
        <v>0</v>
      </c>
      <c r="AD254" s="340"/>
      <c r="AE254" s="327"/>
      <c r="AF254" s="329"/>
      <c r="AG254" s="331"/>
      <c r="AH254" s="331"/>
      <c r="AI254" s="330"/>
      <c r="AJ254" s="331"/>
      <c r="AK254" s="331"/>
      <c r="AL254" s="331"/>
      <c r="AM254" s="333"/>
      <c r="AN254" s="330"/>
      <c r="AO254" s="337"/>
      <c r="AP254" s="315"/>
      <c r="AQ254" s="313"/>
      <c r="AR254" s="313"/>
      <c r="AS254" s="313"/>
      <c r="AT254" s="313"/>
      <c r="AU254" s="313"/>
      <c r="AV254" s="313"/>
      <c r="AW254" s="313"/>
      <c r="AX254" s="313"/>
      <c r="AY254" s="313"/>
      <c r="AZ254" s="313"/>
      <c r="BA254" s="313"/>
      <c r="BB254" s="313"/>
      <c r="BC254" s="313"/>
      <c r="BD254" s="313"/>
      <c r="BE254" s="313"/>
      <c r="BF254" s="313"/>
      <c r="BG254" s="313"/>
      <c r="BH254" s="313"/>
      <c r="BI254" s="324"/>
      <c r="BJ254" s="314"/>
      <c r="BK254" s="315"/>
      <c r="BL254" s="313"/>
      <c r="BM254" s="313"/>
      <c r="BN254" s="313"/>
      <c r="BO254" s="313"/>
      <c r="BP254" s="313"/>
      <c r="BQ254" s="313"/>
      <c r="BR254" s="313"/>
      <c r="BS254" s="313"/>
      <c r="BT254" s="310"/>
      <c r="BU254" s="315"/>
      <c r="BV254" s="313"/>
      <c r="BW254" s="313"/>
      <c r="BX254" s="313"/>
      <c r="BY254" s="313"/>
      <c r="BZ254" s="313"/>
      <c r="CA254" s="313"/>
      <c r="CB254" s="313"/>
      <c r="CC254" s="313"/>
      <c r="CD254" s="310"/>
      <c r="CE254" s="316"/>
      <c r="CF254" s="315"/>
      <c r="CG254" s="313"/>
      <c r="CH254" s="313"/>
      <c r="CI254" s="313"/>
      <c r="CJ254" s="310"/>
      <c r="CK254" s="317"/>
      <c r="CL254" s="320"/>
      <c r="CM254" s="315"/>
      <c r="CN254" s="313"/>
      <c r="CO254" s="313"/>
      <c r="CP254" s="313"/>
      <c r="CQ254" s="313"/>
      <c r="CR254" s="313"/>
      <c r="CS254" s="313"/>
      <c r="CT254" s="313"/>
      <c r="CU254" s="313"/>
      <c r="CV254" s="310"/>
      <c r="CW254" s="314"/>
      <c r="CX254" s="314"/>
      <c r="CY254" s="315"/>
      <c r="CZ254" s="313"/>
      <c r="DA254" s="313"/>
      <c r="DB254" s="313"/>
      <c r="DC254" s="313"/>
      <c r="DD254" s="313"/>
      <c r="DE254" s="313"/>
      <c r="DF254" s="313"/>
      <c r="DG254" s="313"/>
      <c r="DH254" s="310"/>
      <c r="DI254" s="321"/>
      <c r="DJ254" s="321"/>
      <c r="DK254" s="322"/>
      <c r="DL254" s="322"/>
      <c r="DM254" s="322"/>
      <c r="DN254" s="322"/>
      <c r="DO254" s="322"/>
      <c r="DP254" s="322"/>
      <c r="DQ254" s="323"/>
      <c r="DR254" s="315"/>
      <c r="DS254" s="313"/>
      <c r="DT254" s="313"/>
      <c r="DU254" s="313"/>
      <c r="DV254" s="310"/>
      <c r="DW254" s="311"/>
      <c r="DX254" s="315"/>
      <c r="DY254" s="313"/>
      <c r="DZ254" s="313"/>
      <c r="EA254" s="313"/>
      <c r="EB254" s="310"/>
      <c r="EC254" s="311"/>
      <c r="ED254" s="312"/>
    </row>
    <row r="255" spans="2:134" ht="12.6" customHeight="1" x14ac:dyDescent="0.2">
      <c r="B255" s="365">
        <f t="shared" si="5147"/>
        <v>83</v>
      </c>
      <c r="C255" s="364" t="s">
        <v>429</v>
      </c>
      <c r="D255" s="364" t="s">
        <v>421</v>
      </c>
      <c r="E255" s="364" t="s">
        <v>425</v>
      </c>
      <c r="F255" s="358" t="s">
        <v>208</v>
      </c>
      <c r="G255" s="361">
        <v>46417</v>
      </c>
      <c r="H255" s="301" t="str">
        <f t="shared" si="5148"/>
        <v/>
      </c>
      <c r="I255" s="301" t="str">
        <f t="shared" si="5149"/>
        <v>NA</v>
      </c>
      <c r="J255" s="304">
        <f t="shared" ref="J255" si="5358">IF(I255&gt;12,1,I255/12)</f>
        <v>1</v>
      </c>
      <c r="K255" s="358" t="s">
        <v>469</v>
      </c>
      <c r="L255" s="344">
        <v>9</v>
      </c>
      <c r="M255" s="354">
        <f t="shared" ref="M255" si="5359">IF(L255="N",0,L255)</f>
        <v>9</v>
      </c>
      <c r="N255" s="344" t="s">
        <v>211</v>
      </c>
      <c r="O255" s="344"/>
      <c r="P255" s="344">
        <v>150</v>
      </c>
      <c r="Q255" s="345" t="s">
        <v>185</v>
      </c>
      <c r="R255" s="346">
        <f>VLOOKUP(Q255,vstupy!$B$3:$C$15,2,FALSE)</f>
        <v>0.25</v>
      </c>
      <c r="S255" s="344"/>
      <c r="T255" s="347"/>
      <c r="U255" s="345" t="s">
        <v>36</v>
      </c>
      <c r="V255" s="346">
        <f>VLOOKUP(U255,vstupy!$B$3:$C$15,2,FALSE)</f>
        <v>0</v>
      </c>
      <c r="W255" s="344"/>
      <c r="X255" s="174" t="s">
        <v>157</v>
      </c>
      <c r="Y255" s="188" t="s">
        <v>152</v>
      </c>
      <c r="Z255" s="185">
        <f>VLOOKUP($X255,vstupy!$B$18:$F$31,MATCH($Y255,vstupy!$B$17:$F$17,0),0)</f>
        <v>0</v>
      </c>
      <c r="AA255" s="121" t="s">
        <v>158</v>
      </c>
      <c r="AB255" s="185">
        <f>VLOOKUP($AA255,vstupy!$B$34:$C$36,2,FALSE)</f>
        <v>0</v>
      </c>
      <c r="AC255" s="185">
        <f t="shared" si="5152"/>
        <v>0</v>
      </c>
      <c r="AD255" s="341" t="s">
        <v>36</v>
      </c>
      <c r="AE255" s="325">
        <f>VLOOKUP(AD255,vstupy!$B$3:$C$15,2,FALSE)</f>
        <v>0</v>
      </c>
      <c r="AF255" s="328">
        <f t="shared" ref="AF255" si="5360">IFERROR(IF(M255=0,"N",O255/L255*J255),0)</f>
        <v>0</v>
      </c>
      <c r="AG255" s="330">
        <f t="shared" ref="AG255" si="5361">O255*J255</f>
        <v>0</v>
      </c>
      <c r="AH255" s="332">
        <f t="shared" ref="AH255" si="5362">P255*R255*J255</f>
        <v>37.5</v>
      </c>
      <c r="AI255" s="333">
        <f t="shared" ref="AI255" si="5363">IFERROR(AH255*M255,0)</f>
        <v>337.5</v>
      </c>
      <c r="AJ255" s="332">
        <f t="shared" ref="AJ255" si="5364">IFERROR(IF(M255=0,"N",S255/L255*J255),0)</f>
        <v>0</v>
      </c>
      <c r="AK255" s="330">
        <f t="shared" ref="AK255" si="5365">S255*J255</f>
        <v>0</v>
      </c>
      <c r="AL255" s="330">
        <f t="shared" ref="AL255" si="5366">T255*V255*J255</f>
        <v>0</v>
      </c>
      <c r="AM255" s="334">
        <f t="shared" ref="AM255" si="5367">IFERROR(AL255*M255,0)</f>
        <v>0</v>
      </c>
      <c r="AN255" s="333">
        <f t="shared" ref="AN255" si="5368">IF(W255&gt;0,IF(AE255&gt;0,($G$5/160)*(W255/60)*AE255*J255,0),IF(AE255&gt;0,($G$5/160)*((AC255+AC256+AC257)/60)*AE255*J255,0))</f>
        <v>0</v>
      </c>
      <c r="AO255" s="336">
        <f t="shared" ref="AO255" si="5369">IFERROR(AN255*M255,0)</f>
        <v>0</v>
      </c>
      <c r="AP255" s="315">
        <f t="shared" ref="AP255" si="5370">IF($N255="In (zvyšuje náklady)",AF255,0)</f>
        <v>0</v>
      </c>
      <c r="AQ255" s="313">
        <f t="shared" ref="AQ255" si="5371">IF($N255="In (zvyšuje náklady)",AG255,0)</f>
        <v>0</v>
      </c>
      <c r="AR255" s="313">
        <f t="shared" ref="AR255" si="5372">IF($N255="In (zvyšuje náklady)",AH255,0)</f>
        <v>37.5</v>
      </c>
      <c r="AS255" s="313">
        <f t="shared" ref="AS255" si="5373">IF($N255="In (zvyšuje náklady)",AI255,0)</f>
        <v>337.5</v>
      </c>
      <c r="AT255" s="313">
        <f t="shared" ref="AT255" si="5374">IF($N255="In (zvyšuje náklady)",AJ255,0)</f>
        <v>0</v>
      </c>
      <c r="AU255" s="313">
        <f t="shared" ref="AU255" si="5375">IF($N255="In (zvyšuje náklady)",AK255,0)</f>
        <v>0</v>
      </c>
      <c r="AV255" s="313">
        <f t="shared" ref="AV255" si="5376">IF($N255="In (zvyšuje náklady)",AL255,0)</f>
        <v>0</v>
      </c>
      <c r="AW255" s="313">
        <f t="shared" ref="AW255" si="5377">IF($N255="In (zvyšuje náklady)",AM255,0)</f>
        <v>0</v>
      </c>
      <c r="AX255" s="313">
        <f t="shared" ref="AX255" si="5378">IF($N255="In (zvyšuje náklady)",AN255,0)</f>
        <v>0</v>
      </c>
      <c r="AY255" s="313">
        <f t="shared" ref="AY255" si="5379">IF($N255="In (zvyšuje náklady)",AO255,0)</f>
        <v>0</v>
      </c>
      <c r="AZ255" s="313" t="str">
        <f t="shared" ref="AZ255" si="5380">IF($N255="Out (znižuje náklady)",AF255,"0")</f>
        <v>0</v>
      </c>
      <c r="BA255" s="313" t="str">
        <f t="shared" ref="BA255" si="5381">IF($N255="Out (znižuje náklady)",AG255,"0")</f>
        <v>0</v>
      </c>
      <c r="BB255" s="313" t="str">
        <f t="shared" ref="BB255" si="5382">IF($N255="Out (znižuje náklady)",AH255,"0")</f>
        <v>0</v>
      </c>
      <c r="BC255" s="313" t="str">
        <f t="shared" ref="BC255" si="5383">IF($N255="Out (znižuje náklady)",AI255,"0")</f>
        <v>0</v>
      </c>
      <c r="BD255" s="313" t="str">
        <f t="shared" ref="BD255" si="5384">IF($N255="Out (znižuje náklady)",AJ255,"0")</f>
        <v>0</v>
      </c>
      <c r="BE255" s="313" t="str">
        <f t="shared" ref="BE255" si="5385">IF($N255="Out (znižuje náklady)",AK255,"0")</f>
        <v>0</v>
      </c>
      <c r="BF255" s="313" t="str">
        <f t="shared" ref="BF255" si="5386">IF($N255="Out (znižuje náklady)",AL255,"0")</f>
        <v>0</v>
      </c>
      <c r="BG255" s="313" t="str">
        <f t="shared" ref="BG255" si="5387">IF($N255="Out (znižuje náklady)",AM255,"0")</f>
        <v>0</v>
      </c>
      <c r="BH255" s="313" t="str">
        <f t="shared" ref="BH255" si="5388">IF($N255="Out (znižuje náklady)",AN255,"0")</f>
        <v>0</v>
      </c>
      <c r="BI255" s="324" t="str">
        <f t="shared" ref="BI255" si="5389">IF($N255="Out (znižuje náklady)",AO255,"0")</f>
        <v>0</v>
      </c>
      <c r="BJ255" s="314">
        <f>IF(F255=vstupy!$B$47,0,1)</f>
        <v>1</v>
      </c>
      <c r="BK255" s="315">
        <f t="shared" ref="BK255" si="5390">$BJ255*AP255</f>
        <v>0</v>
      </c>
      <c r="BL255" s="313">
        <f t="shared" ref="BL255" si="5391">$BJ255*AQ255</f>
        <v>0</v>
      </c>
      <c r="BM255" s="313">
        <f t="shared" ref="BM255" si="5392">$BJ255*AR255</f>
        <v>37.5</v>
      </c>
      <c r="BN255" s="313">
        <f t="shared" ref="BN255" si="5393">$BJ255*AS255</f>
        <v>337.5</v>
      </c>
      <c r="BO255" s="313">
        <f t="shared" ref="BO255" si="5394">$BJ255*AT255</f>
        <v>0</v>
      </c>
      <c r="BP255" s="313">
        <f t="shared" ref="BP255" si="5395">$BJ255*AU255</f>
        <v>0</v>
      </c>
      <c r="BQ255" s="313">
        <f t="shared" ref="BQ255" si="5396">$BJ255*AV255</f>
        <v>0</v>
      </c>
      <c r="BR255" s="313">
        <f t="shared" ref="BR255" si="5397">$BJ255*AW255</f>
        <v>0</v>
      </c>
      <c r="BS255" s="313">
        <f t="shared" ref="BS255" si="5398">$BJ255*AX255</f>
        <v>0</v>
      </c>
      <c r="BT255" s="310">
        <f t="shared" ref="BT255" si="5399">$BJ255*AY255</f>
        <v>0</v>
      </c>
      <c r="BU255" s="315">
        <f t="shared" ref="BU255" si="5400">$BJ255*AZ255</f>
        <v>0</v>
      </c>
      <c r="BV255" s="313">
        <f t="shared" ref="BV255" si="5401">$BJ255*BA255</f>
        <v>0</v>
      </c>
      <c r="BW255" s="313">
        <f t="shared" ref="BW255" si="5402">$BJ255*BB255</f>
        <v>0</v>
      </c>
      <c r="BX255" s="313">
        <f t="shared" ref="BX255" si="5403">$BJ255*BC255</f>
        <v>0</v>
      </c>
      <c r="BY255" s="313">
        <f t="shared" ref="BY255" si="5404">$BJ255*BD255</f>
        <v>0</v>
      </c>
      <c r="BZ255" s="313">
        <f t="shared" ref="BZ255" si="5405">$BJ255*BE255</f>
        <v>0</v>
      </c>
      <c r="CA255" s="313">
        <f t="shared" ref="CA255" si="5406">$BJ255*BF255</f>
        <v>0</v>
      </c>
      <c r="CB255" s="313">
        <f t="shared" ref="CB255" si="5407">$BJ255*BG255</f>
        <v>0</v>
      </c>
      <c r="CC255" s="313">
        <f t="shared" ref="CC255" si="5408">$BJ255*BH255</f>
        <v>0</v>
      </c>
      <c r="CD255" s="310">
        <f t="shared" ref="CD255" si="5409">$BJ255*BI255</f>
        <v>0</v>
      </c>
      <c r="CE255" s="316">
        <f t="shared" ref="CE255" si="5410">IF(N255="Nemení sa",1,0)</f>
        <v>0</v>
      </c>
      <c r="CF255" s="315">
        <f t="shared" ref="CF255" si="5411">AG255*$CE255</f>
        <v>0</v>
      </c>
      <c r="CG255" s="313">
        <f t="shared" ref="CG255" si="5412">AI255*$CE255</f>
        <v>0</v>
      </c>
      <c r="CH255" s="313">
        <f t="shared" ref="CH255" si="5413">AK255*$CE255</f>
        <v>0</v>
      </c>
      <c r="CI255" s="313">
        <f t="shared" ref="CI255" si="5414">AM255*$CE255</f>
        <v>0</v>
      </c>
      <c r="CJ255" s="310">
        <f t="shared" ref="CJ255" si="5415">AO255*$CE255</f>
        <v>0</v>
      </c>
      <c r="CK255" s="317">
        <f t="shared" ref="CK255" si="5416">SUM(CF255:CJ257)</f>
        <v>0</v>
      </c>
      <c r="CL255" s="318">
        <f>IF(F255=vstupy!B$42,"1",0)</f>
        <v>0</v>
      </c>
      <c r="CM255" s="315">
        <f t="shared" ref="CM255" si="5417">IF($CL255="1",AP255,0)</f>
        <v>0</v>
      </c>
      <c r="CN255" s="313">
        <f t="shared" ref="CN255" si="5418">IF($CL255="1",AQ255,0)</f>
        <v>0</v>
      </c>
      <c r="CO255" s="313">
        <f t="shared" ref="CO255" si="5419">IF($CL255="1",AR255,0)</f>
        <v>0</v>
      </c>
      <c r="CP255" s="313">
        <f t="shared" ref="CP255" si="5420">IF($CL255="1",AS255,0)</f>
        <v>0</v>
      </c>
      <c r="CQ255" s="313">
        <f t="shared" ref="CQ255" si="5421">IF($CL255="1",AT255,0)</f>
        <v>0</v>
      </c>
      <c r="CR255" s="313">
        <f t="shared" ref="CR255" si="5422">IF($CL255="1",AU255,0)</f>
        <v>0</v>
      </c>
      <c r="CS255" s="313">
        <f t="shared" ref="CS255" si="5423">IF($CL255="1",AV255,0)</f>
        <v>0</v>
      </c>
      <c r="CT255" s="313">
        <f t="shared" ref="CT255" si="5424">IF($CL255="1",AW255,0)</f>
        <v>0</v>
      </c>
      <c r="CU255" s="313">
        <f t="shared" ref="CU255" si="5425">IF($CL255="1",AX255,0)</f>
        <v>0</v>
      </c>
      <c r="CV255" s="310">
        <f t="shared" ref="CV255" si="5426">IF($CL255="1",AY255,0)</f>
        <v>0</v>
      </c>
      <c r="CW255" s="314">
        <f t="shared" ref="CW255" si="5427">CP255+CT255+CV255</f>
        <v>0</v>
      </c>
      <c r="CX255" s="314">
        <f t="shared" ref="CX255" si="5428">CN255+CR255</f>
        <v>0</v>
      </c>
      <c r="CY255" s="315">
        <f t="shared" ref="CY255" si="5429">IF($CL255="1",AZ255,0)</f>
        <v>0</v>
      </c>
      <c r="CZ255" s="313">
        <f t="shared" ref="CZ255" si="5430">IF($CL255="1",BA255,0)</f>
        <v>0</v>
      </c>
      <c r="DA255" s="313">
        <f t="shared" ref="DA255" si="5431">IF($CL255="1",BB255,0)</f>
        <v>0</v>
      </c>
      <c r="DB255" s="313">
        <f t="shared" ref="DB255" si="5432">IF($CL255="1",BC255,0)</f>
        <v>0</v>
      </c>
      <c r="DC255" s="313">
        <f t="shared" ref="DC255" si="5433">IF($CL255="1",BD255,0)</f>
        <v>0</v>
      </c>
      <c r="DD255" s="313">
        <f t="shared" ref="DD255" si="5434">IF($CL255="1",BE255,0)</f>
        <v>0</v>
      </c>
      <c r="DE255" s="313">
        <f t="shared" ref="DE255" si="5435">IF($CL255="1",BF255,0)</f>
        <v>0</v>
      </c>
      <c r="DF255" s="313">
        <f t="shared" ref="DF255" si="5436">IF($CL255="1",BG255,0)</f>
        <v>0</v>
      </c>
      <c r="DG255" s="313">
        <f t="shared" ref="DG255" si="5437">IF($CL255="1",BH255,0)</f>
        <v>0</v>
      </c>
      <c r="DH255" s="310">
        <f t="shared" ref="DH255" si="5438">IF($CL255="1",BI255,0)</f>
        <v>0</v>
      </c>
      <c r="DI255" s="321">
        <f t="shared" ref="DI255" si="5439">DB255+DF255+DH255</f>
        <v>0</v>
      </c>
      <c r="DJ255" s="321">
        <f t="shared" ref="DJ255" si="5440">CZ255+DD255</f>
        <v>0</v>
      </c>
      <c r="DK255" s="322">
        <f t="shared" ref="DK255" si="5441">IF(CE255=0,1,0)</f>
        <v>1</v>
      </c>
      <c r="DL255" s="322">
        <f t="shared" ref="DL255" si="5442">IFERROR(IF($AF255="N",AH255+AJ255+AL255+AN255,AF255+AH255+AJ255+AL255+AN255),0)*$DK255</f>
        <v>37.5</v>
      </c>
      <c r="DM255" s="322">
        <f t="shared" ref="DM255" si="5443">(AG255+AI255+AK255+AM255+AO255)*$DK255</f>
        <v>337.5</v>
      </c>
      <c r="DN255" s="322">
        <f t="shared" ref="DN255" si="5444">AS255+AW255+AY255-CW255</f>
        <v>337.5</v>
      </c>
      <c r="DO255" s="322">
        <f t="shared" ref="DO255" si="5445">BC255+BG255+BI255-DI255</f>
        <v>0</v>
      </c>
      <c r="DP255" s="322">
        <f t="shared" ref="DP255" si="5446">DN255+DO255</f>
        <v>337.5</v>
      </c>
      <c r="DQ255" s="323" t="str">
        <f>IF(OR(F255=vstupy!B$40,F255=vstupy!B$41,F255=vstupy!B$42,),"0","1")</f>
        <v>0</v>
      </c>
      <c r="DR255" s="315">
        <f t="shared" ref="DR255" si="5447">IF($DQ255="1",AQ255,"0")+CF255</f>
        <v>0</v>
      </c>
      <c r="DS255" s="313">
        <f t="shared" ref="DS255" si="5448">IF($DQ255="1",AS255,"0")+CG255</f>
        <v>0</v>
      </c>
      <c r="DT255" s="313">
        <f t="shared" ref="DT255" si="5449">IF($DQ255="1",AU255,"0")+CH255</f>
        <v>0</v>
      </c>
      <c r="DU255" s="313">
        <f t="shared" ref="DU255" si="5450">IF($DQ255="1",AW255,"0")+CI255</f>
        <v>0</v>
      </c>
      <c r="DV255" s="310">
        <f t="shared" ref="DV255" si="5451">IF($DQ255="1",AY255,"0")+CJ255</f>
        <v>0</v>
      </c>
      <c r="DW255" s="311">
        <f t="shared" ref="DW255" si="5452">SUM(DR255:DV257)</f>
        <v>0</v>
      </c>
      <c r="DX255" s="315" t="str">
        <f t="shared" ref="DX255" si="5453">IF($DQ255="1",BA255,"0")</f>
        <v>0</v>
      </c>
      <c r="DY255" s="313" t="str">
        <f t="shared" ref="DY255" si="5454">IF($DQ255="1",BC255,"0")</f>
        <v>0</v>
      </c>
      <c r="DZ255" s="313" t="str">
        <f t="shared" ref="DZ255" si="5455">IF($DQ255="1",BE255,"0")</f>
        <v>0</v>
      </c>
      <c r="EA255" s="313" t="str">
        <f t="shared" ref="EA255" si="5456">IF($DQ255="1",BG255,"0")</f>
        <v>0</v>
      </c>
      <c r="EB255" s="310" t="str">
        <f t="shared" ref="EB255" si="5457">IF($DQ255="1",BI255,"0")</f>
        <v>0</v>
      </c>
      <c r="EC255" s="311">
        <f t="shared" ref="EC255" si="5458">SUM(DX255:EB257)</f>
        <v>0</v>
      </c>
      <c r="ED255" s="312">
        <f t="shared" ref="ED255" si="5459">EC255+DW255</f>
        <v>0</v>
      </c>
    </row>
    <row r="256" spans="2:134" ht="12.6" customHeight="1" x14ac:dyDescent="0.2">
      <c r="B256" s="365"/>
      <c r="C256" s="364"/>
      <c r="D256" s="364"/>
      <c r="E256" s="364"/>
      <c r="F256" s="359"/>
      <c r="G256" s="361"/>
      <c r="H256" s="302"/>
      <c r="I256" s="302"/>
      <c r="J256" s="305"/>
      <c r="K256" s="359"/>
      <c r="L256" s="344"/>
      <c r="M256" s="354"/>
      <c r="N256" s="344"/>
      <c r="O256" s="344"/>
      <c r="P256" s="344"/>
      <c r="Q256" s="345"/>
      <c r="R256" s="346"/>
      <c r="S256" s="344"/>
      <c r="T256" s="347"/>
      <c r="U256" s="345"/>
      <c r="V256" s="346"/>
      <c r="W256" s="344"/>
      <c r="X256" s="174" t="s">
        <v>157</v>
      </c>
      <c r="Y256" s="188" t="s">
        <v>152</v>
      </c>
      <c r="Z256" s="185">
        <f>VLOOKUP($X256,vstupy!$B$18:$F$31,MATCH($Y256,vstupy!$B$17:$F$17,0),0)</f>
        <v>0</v>
      </c>
      <c r="AA256" s="121" t="s">
        <v>158</v>
      </c>
      <c r="AB256" s="185">
        <f>VLOOKUP($AA256,vstupy!$B$34:$C$36,2,FALSE)</f>
        <v>0</v>
      </c>
      <c r="AC256" s="185">
        <f t="shared" si="5152"/>
        <v>0</v>
      </c>
      <c r="AD256" s="342"/>
      <c r="AE256" s="326"/>
      <c r="AF256" s="315"/>
      <c r="AG256" s="330"/>
      <c r="AH256" s="330"/>
      <c r="AI256" s="330"/>
      <c r="AJ256" s="330"/>
      <c r="AK256" s="330"/>
      <c r="AL256" s="330"/>
      <c r="AM256" s="335"/>
      <c r="AN256" s="330"/>
      <c r="AO256" s="336"/>
      <c r="AP256" s="315"/>
      <c r="AQ256" s="313"/>
      <c r="AR256" s="313"/>
      <c r="AS256" s="313"/>
      <c r="AT256" s="313"/>
      <c r="AU256" s="313"/>
      <c r="AV256" s="313"/>
      <c r="AW256" s="313"/>
      <c r="AX256" s="313"/>
      <c r="AY256" s="313"/>
      <c r="AZ256" s="313"/>
      <c r="BA256" s="313"/>
      <c r="BB256" s="313"/>
      <c r="BC256" s="313"/>
      <c r="BD256" s="313"/>
      <c r="BE256" s="313"/>
      <c r="BF256" s="313"/>
      <c r="BG256" s="313"/>
      <c r="BH256" s="313"/>
      <c r="BI256" s="324"/>
      <c r="BJ256" s="314"/>
      <c r="BK256" s="315"/>
      <c r="BL256" s="313"/>
      <c r="BM256" s="313"/>
      <c r="BN256" s="313"/>
      <c r="BO256" s="313"/>
      <c r="BP256" s="313"/>
      <c r="BQ256" s="313"/>
      <c r="BR256" s="313"/>
      <c r="BS256" s="313"/>
      <c r="BT256" s="310"/>
      <c r="BU256" s="315"/>
      <c r="BV256" s="313"/>
      <c r="BW256" s="313"/>
      <c r="BX256" s="313"/>
      <c r="BY256" s="313"/>
      <c r="BZ256" s="313"/>
      <c r="CA256" s="313"/>
      <c r="CB256" s="313"/>
      <c r="CC256" s="313"/>
      <c r="CD256" s="310"/>
      <c r="CE256" s="316"/>
      <c r="CF256" s="315"/>
      <c r="CG256" s="313"/>
      <c r="CH256" s="313"/>
      <c r="CI256" s="313"/>
      <c r="CJ256" s="310"/>
      <c r="CK256" s="317"/>
      <c r="CL256" s="319"/>
      <c r="CM256" s="315"/>
      <c r="CN256" s="313"/>
      <c r="CO256" s="313"/>
      <c r="CP256" s="313"/>
      <c r="CQ256" s="313"/>
      <c r="CR256" s="313"/>
      <c r="CS256" s="313"/>
      <c r="CT256" s="313"/>
      <c r="CU256" s="313"/>
      <c r="CV256" s="310"/>
      <c r="CW256" s="314"/>
      <c r="CX256" s="314"/>
      <c r="CY256" s="315"/>
      <c r="CZ256" s="313"/>
      <c r="DA256" s="313"/>
      <c r="DB256" s="313"/>
      <c r="DC256" s="313"/>
      <c r="DD256" s="313"/>
      <c r="DE256" s="313"/>
      <c r="DF256" s="313"/>
      <c r="DG256" s="313"/>
      <c r="DH256" s="310"/>
      <c r="DI256" s="321"/>
      <c r="DJ256" s="321"/>
      <c r="DK256" s="322"/>
      <c r="DL256" s="322"/>
      <c r="DM256" s="322"/>
      <c r="DN256" s="322"/>
      <c r="DO256" s="322"/>
      <c r="DP256" s="322"/>
      <c r="DQ256" s="323"/>
      <c r="DR256" s="315"/>
      <c r="DS256" s="313"/>
      <c r="DT256" s="313"/>
      <c r="DU256" s="313"/>
      <c r="DV256" s="310"/>
      <c r="DW256" s="311"/>
      <c r="DX256" s="315"/>
      <c r="DY256" s="313"/>
      <c r="DZ256" s="313"/>
      <c r="EA256" s="313"/>
      <c r="EB256" s="310"/>
      <c r="EC256" s="311"/>
      <c r="ED256" s="312"/>
    </row>
    <row r="257" spans="2:134" ht="12.6" customHeight="1" thickBot="1" x14ac:dyDescent="0.25">
      <c r="B257" s="365"/>
      <c r="C257" s="364"/>
      <c r="D257" s="364"/>
      <c r="E257" s="364"/>
      <c r="F257" s="360"/>
      <c r="G257" s="361"/>
      <c r="H257" s="303"/>
      <c r="I257" s="303"/>
      <c r="J257" s="306"/>
      <c r="K257" s="360"/>
      <c r="L257" s="344"/>
      <c r="M257" s="354"/>
      <c r="N257" s="344"/>
      <c r="O257" s="344"/>
      <c r="P257" s="344"/>
      <c r="Q257" s="345"/>
      <c r="R257" s="346"/>
      <c r="S257" s="344"/>
      <c r="T257" s="347"/>
      <c r="U257" s="345"/>
      <c r="V257" s="346"/>
      <c r="W257" s="344"/>
      <c r="X257" s="174" t="s">
        <v>157</v>
      </c>
      <c r="Y257" s="188" t="s">
        <v>152</v>
      </c>
      <c r="Z257" s="185">
        <f>VLOOKUP($X257,vstupy!$B$18:$F$31,MATCH($Y257,vstupy!$B$17:$F$17,0),0)</f>
        <v>0</v>
      </c>
      <c r="AA257" s="121" t="s">
        <v>158</v>
      </c>
      <c r="AB257" s="185">
        <f>VLOOKUP($AA257,vstupy!$B$34:$C$36,2,FALSE)</f>
        <v>0</v>
      </c>
      <c r="AC257" s="185">
        <f t="shared" si="5152"/>
        <v>0</v>
      </c>
      <c r="AD257" s="343"/>
      <c r="AE257" s="327"/>
      <c r="AF257" s="329"/>
      <c r="AG257" s="331"/>
      <c r="AH257" s="331"/>
      <c r="AI257" s="330"/>
      <c r="AJ257" s="331"/>
      <c r="AK257" s="331"/>
      <c r="AL257" s="331"/>
      <c r="AM257" s="333"/>
      <c r="AN257" s="330"/>
      <c r="AO257" s="337"/>
      <c r="AP257" s="315"/>
      <c r="AQ257" s="313"/>
      <c r="AR257" s="313"/>
      <c r="AS257" s="313"/>
      <c r="AT257" s="313"/>
      <c r="AU257" s="313"/>
      <c r="AV257" s="313"/>
      <c r="AW257" s="313"/>
      <c r="AX257" s="313"/>
      <c r="AY257" s="313"/>
      <c r="AZ257" s="313"/>
      <c r="BA257" s="313"/>
      <c r="BB257" s="313"/>
      <c r="BC257" s="313"/>
      <c r="BD257" s="313"/>
      <c r="BE257" s="313"/>
      <c r="BF257" s="313"/>
      <c r="BG257" s="313"/>
      <c r="BH257" s="313"/>
      <c r="BI257" s="324"/>
      <c r="BJ257" s="314"/>
      <c r="BK257" s="315"/>
      <c r="BL257" s="313"/>
      <c r="BM257" s="313"/>
      <c r="BN257" s="313"/>
      <c r="BO257" s="313"/>
      <c r="BP257" s="313"/>
      <c r="BQ257" s="313"/>
      <c r="BR257" s="313"/>
      <c r="BS257" s="313"/>
      <c r="BT257" s="310"/>
      <c r="BU257" s="315"/>
      <c r="BV257" s="313"/>
      <c r="BW257" s="313"/>
      <c r="BX257" s="313"/>
      <c r="BY257" s="313"/>
      <c r="BZ257" s="313"/>
      <c r="CA257" s="313"/>
      <c r="CB257" s="313"/>
      <c r="CC257" s="313"/>
      <c r="CD257" s="310"/>
      <c r="CE257" s="316"/>
      <c r="CF257" s="315"/>
      <c r="CG257" s="313"/>
      <c r="CH257" s="313"/>
      <c r="CI257" s="313"/>
      <c r="CJ257" s="310"/>
      <c r="CK257" s="317"/>
      <c r="CL257" s="320"/>
      <c r="CM257" s="315"/>
      <c r="CN257" s="313"/>
      <c r="CO257" s="313"/>
      <c r="CP257" s="313"/>
      <c r="CQ257" s="313"/>
      <c r="CR257" s="313"/>
      <c r="CS257" s="313"/>
      <c r="CT257" s="313"/>
      <c r="CU257" s="313"/>
      <c r="CV257" s="310"/>
      <c r="CW257" s="314"/>
      <c r="CX257" s="314"/>
      <c r="CY257" s="315"/>
      <c r="CZ257" s="313"/>
      <c r="DA257" s="313"/>
      <c r="DB257" s="313"/>
      <c r="DC257" s="313"/>
      <c r="DD257" s="313"/>
      <c r="DE257" s="313"/>
      <c r="DF257" s="313"/>
      <c r="DG257" s="313"/>
      <c r="DH257" s="310"/>
      <c r="DI257" s="321"/>
      <c r="DJ257" s="321"/>
      <c r="DK257" s="322"/>
      <c r="DL257" s="322"/>
      <c r="DM257" s="322"/>
      <c r="DN257" s="322"/>
      <c r="DO257" s="322"/>
      <c r="DP257" s="322"/>
      <c r="DQ257" s="323"/>
      <c r="DR257" s="315"/>
      <c r="DS257" s="313"/>
      <c r="DT257" s="313"/>
      <c r="DU257" s="313"/>
      <c r="DV257" s="310"/>
      <c r="DW257" s="311"/>
      <c r="DX257" s="315"/>
      <c r="DY257" s="313"/>
      <c r="DZ257" s="313"/>
      <c r="EA257" s="313"/>
      <c r="EB257" s="310"/>
      <c r="EC257" s="311"/>
      <c r="ED257" s="312"/>
    </row>
    <row r="258" spans="2:134" ht="12.6" customHeight="1" x14ac:dyDescent="0.2">
      <c r="B258" s="366">
        <f t="shared" ref="B258" si="5460">B255+1</f>
        <v>84</v>
      </c>
      <c r="C258" s="363" t="s">
        <v>433</v>
      </c>
      <c r="D258" s="363" t="s">
        <v>421</v>
      </c>
      <c r="E258" s="363" t="s">
        <v>430</v>
      </c>
      <c r="F258" s="355" t="s">
        <v>208</v>
      </c>
      <c r="G258" s="362">
        <v>46417</v>
      </c>
      <c r="H258" s="307" t="str">
        <f t="shared" si="5254"/>
        <v/>
      </c>
      <c r="I258" s="307" t="str">
        <f t="shared" si="5255"/>
        <v>NA</v>
      </c>
      <c r="J258" s="298">
        <f t="shared" ref="J258" si="5461">IF(I258&gt;12,1,I258/12)</f>
        <v>1</v>
      </c>
      <c r="K258" s="355" t="s">
        <v>468</v>
      </c>
      <c r="L258" s="348">
        <v>9</v>
      </c>
      <c r="M258" s="354">
        <f t="shared" ref="M258" si="5462">IF(L258="N",0,L258)</f>
        <v>9</v>
      </c>
      <c r="N258" s="348" t="s">
        <v>211</v>
      </c>
      <c r="O258" s="348"/>
      <c r="P258" s="348">
        <v>200</v>
      </c>
      <c r="Q258" s="349" t="s">
        <v>185</v>
      </c>
      <c r="R258" s="350">
        <f>VLOOKUP(Q258,vstupy!$B$3:$C$15,2,FALSE)</f>
        <v>0.25</v>
      </c>
      <c r="S258" s="348"/>
      <c r="T258" s="351"/>
      <c r="U258" s="349" t="s">
        <v>36</v>
      </c>
      <c r="V258" s="350">
        <f>VLOOKUP(U258,vstupy!$B$3:$C$15,2,FALSE)</f>
        <v>0</v>
      </c>
      <c r="W258" s="348"/>
      <c r="X258" s="283" t="s">
        <v>157</v>
      </c>
      <c r="Y258" s="284" t="s">
        <v>152</v>
      </c>
      <c r="Z258" s="285">
        <f>VLOOKUP($X258,vstupy!$B$18:$F$31,MATCH($Y258,vstupy!$B$17:$F$17,0),0)</f>
        <v>0</v>
      </c>
      <c r="AA258" s="286" t="s">
        <v>158</v>
      </c>
      <c r="AB258" s="285">
        <f>VLOOKUP($AA258,vstupy!$B$34:$C$36,2,FALSE)</f>
        <v>0</v>
      </c>
      <c r="AC258" s="285">
        <f t="shared" si="5152"/>
        <v>0</v>
      </c>
      <c r="AD258" s="338" t="s">
        <v>36</v>
      </c>
      <c r="AE258" s="325">
        <f>VLOOKUP(AD258,vstupy!$B$3:$C$15,2,FALSE)</f>
        <v>0</v>
      </c>
      <c r="AF258" s="328">
        <f t="shared" ref="AF258" si="5463">IFERROR(IF(M258=0,"N",O258/L258*J258),0)</f>
        <v>0</v>
      </c>
      <c r="AG258" s="330">
        <f t="shared" ref="AG258" si="5464">O258*J258</f>
        <v>0</v>
      </c>
      <c r="AH258" s="332">
        <f t="shared" ref="AH258" si="5465">P258*R258*J258</f>
        <v>50</v>
      </c>
      <c r="AI258" s="333">
        <f t="shared" ref="AI258" si="5466">IFERROR(AH258*M258,0)</f>
        <v>450</v>
      </c>
      <c r="AJ258" s="332">
        <f t="shared" ref="AJ258" si="5467">IFERROR(IF(M258=0,"N",S258/L258*J258),0)</f>
        <v>0</v>
      </c>
      <c r="AK258" s="330">
        <f t="shared" ref="AK258" si="5468">S258*J258</f>
        <v>0</v>
      </c>
      <c r="AL258" s="330">
        <f t="shared" ref="AL258" si="5469">T258*V258*J258</f>
        <v>0</v>
      </c>
      <c r="AM258" s="334">
        <f t="shared" ref="AM258" si="5470">IFERROR(AL258*M258,0)</f>
        <v>0</v>
      </c>
      <c r="AN258" s="333">
        <f t="shared" ref="AN258" si="5471">IF(W258&gt;0,IF(AE258&gt;0,($G$5/160)*(W258/60)*AE258*J258,0),IF(AE258&gt;0,($G$5/160)*((AC258+AC259+AC260)/60)*AE258*J258,0))</f>
        <v>0</v>
      </c>
      <c r="AO258" s="336">
        <f t="shared" ref="AO258" si="5472">IFERROR(AN258*M258,0)</f>
        <v>0</v>
      </c>
      <c r="AP258" s="315">
        <f t="shared" ref="AP258" si="5473">IF($N258="In (zvyšuje náklady)",AF258,0)</f>
        <v>0</v>
      </c>
      <c r="AQ258" s="313">
        <f t="shared" ref="AQ258" si="5474">IF($N258="In (zvyšuje náklady)",AG258,0)</f>
        <v>0</v>
      </c>
      <c r="AR258" s="313">
        <f t="shared" ref="AR258" si="5475">IF($N258="In (zvyšuje náklady)",AH258,0)</f>
        <v>50</v>
      </c>
      <c r="AS258" s="313">
        <f t="shared" ref="AS258" si="5476">IF($N258="In (zvyšuje náklady)",AI258,0)</f>
        <v>450</v>
      </c>
      <c r="AT258" s="313">
        <f t="shared" ref="AT258" si="5477">IF($N258="In (zvyšuje náklady)",AJ258,0)</f>
        <v>0</v>
      </c>
      <c r="AU258" s="313">
        <f t="shared" ref="AU258" si="5478">IF($N258="In (zvyšuje náklady)",AK258,0)</f>
        <v>0</v>
      </c>
      <c r="AV258" s="313">
        <f t="shared" ref="AV258" si="5479">IF($N258="In (zvyšuje náklady)",AL258,0)</f>
        <v>0</v>
      </c>
      <c r="AW258" s="313">
        <f t="shared" ref="AW258" si="5480">IF($N258="In (zvyšuje náklady)",AM258,0)</f>
        <v>0</v>
      </c>
      <c r="AX258" s="313">
        <f t="shared" ref="AX258" si="5481">IF($N258="In (zvyšuje náklady)",AN258,0)</f>
        <v>0</v>
      </c>
      <c r="AY258" s="313">
        <f t="shared" ref="AY258" si="5482">IF($N258="In (zvyšuje náklady)",AO258,0)</f>
        <v>0</v>
      </c>
      <c r="AZ258" s="313" t="str">
        <f t="shared" ref="AZ258" si="5483">IF($N258="Out (znižuje náklady)",AF258,"0")</f>
        <v>0</v>
      </c>
      <c r="BA258" s="313" t="str">
        <f t="shared" ref="BA258" si="5484">IF($N258="Out (znižuje náklady)",AG258,"0")</f>
        <v>0</v>
      </c>
      <c r="BB258" s="313" t="str">
        <f t="shared" ref="BB258" si="5485">IF($N258="Out (znižuje náklady)",AH258,"0")</f>
        <v>0</v>
      </c>
      <c r="BC258" s="313" t="str">
        <f t="shared" ref="BC258" si="5486">IF($N258="Out (znižuje náklady)",AI258,"0")</f>
        <v>0</v>
      </c>
      <c r="BD258" s="313" t="str">
        <f t="shared" ref="BD258" si="5487">IF($N258="Out (znižuje náklady)",AJ258,"0")</f>
        <v>0</v>
      </c>
      <c r="BE258" s="313" t="str">
        <f t="shared" ref="BE258" si="5488">IF($N258="Out (znižuje náklady)",AK258,"0")</f>
        <v>0</v>
      </c>
      <c r="BF258" s="313" t="str">
        <f t="shared" ref="BF258" si="5489">IF($N258="Out (znižuje náklady)",AL258,"0")</f>
        <v>0</v>
      </c>
      <c r="BG258" s="313" t="str">
        <f t="shared" ref="BG258" si="5490">IF($N258="Out (znižuje náklady)",AM258,"0")</f>
        <v>0</v>
      </c>
      <c r="BH258" s="313" t="str">
        <f t="shared" ref="BH258" si="5491">IF($N258="Out (znižuje náklady)",AN258,"0")</f>
        <v>0</v>
      </c>
      <c r="BI258" s="324" t="str">
        <f t="shared" ref="BI258" si="5492">IF($N258="Out (znižuje náklady)",AO258,"0")</f>
        <v>0</v>
      </c>
      <c r="BJ258" s="314">
        <f>IF(F258=vstupy!$B$47,0,1)</f>
        <v>1</v>
      </c>
      <c r="BK258" s="315">
        <f t="shared" ref="BK258" si="5493">$BJ258*AP258</f>
        <v>0</v>
      </c>
      <c r="BL258" s="313">
        <f t="shared" ref="BL258" si="5494">$BJ258*AQ258</f>
        <v>0</v>
      </c>
      <c r="BM258" s="313">
        <f t="shared" ref="BM258" si="5495">$BJ258*AR258</f>
        <v>50</v>
      </c>
      <c r="BN258" s="313">
        <f t="shared" ref="BN258" si="5496">$BJ258*AS258</f>
        <v>450</v>
      </c>
      <c r="BO258" s="313">
        <f t="shared" ref="BO258" si="5497">$BJ258*AT258</f>
        <v>0</v>
      </c>
      <c r="BP258" s="313">
        <f t="shared" ref="BP258" si="5498">$BJ258*AU258</f>
        <v>0</v>
      </c>
      <c r="BQ258" s="313">
        <f t="shared" ref="BQ258" si="5499">$BJ258*AV258</f>
        <v>0</v>
      </c>
      <c r="BR258" s="313">
        <f t="shared" ref="BR258" si="5500">$BJ258*AW258</f>
        <v>0</v>
      </c>
      <c r="BS258" s="313">
        <f t="shared" ref="BS258" si="5501">$BJ258*AX258</f>
        <v>0</v>
      </c>
      <c r="BT258" s="310">
        <f t="shared" ref="BT258" si="5502">$BJ258*AY258</f>
        <v>0</v>
      </c>
      <c r="BU258" s="315">
        <f t="shared" ref="BU258" si="5503">$BJ258*AZ258</f>
        <v>0</v>
      </c>
      <c r="BV258" s="313">
        <f t="shared" ref="BV258" si="5504">$BJ258*BA258</f>
        <v>0</v>
      </c>
      <c r="BW258" s="313">
        <f t="shared" ref="BW258" si="5505">$BJ258*BB258</f>
        <v>0</v>
      </c>
      <c r="BX258" s="313">
        <f t="shared" ref="BX258" si="5506">$BJ258*BC258</f>
        <v>0</v>
      </c>
      <c r="BY258" s="313">
        <f t="shared" ref="BY258" si="5507">$BJ258*BD258</f>
        <v>0</v>
      </c>
      <c r="BZ258" s="313">
        <f t="shared" ref="BZ258" si="5508">$BJ258*BE258</f>
        <v>0</v>
      </c>
      <c r="CA258" s="313">
        <f t="shared" ref="CA258" si="5509">$BJ258*BF258</f>
        <v>0</v>
      </c>
      <c r="CB258" s="313">
        <f t="shared" ref="CB258" si="5510">$BJ258*BG258</f>
        <v>0</v>
      </c>
      <c r="CC258" s="313">
        <f t="shared" ref="CC258" si="5511">$BJ258*BH258</f>
        <v>0</v>
      </c>
      <c r="CD258" s="310">
        <f t="shared" ref="CD258" si="5512">$BJ258*BI258</f>
        <v>0</v>
      </c>
      <c r="CE258" s="316">
        <f t="shared" ref="CE258" si="5513">IF(N258="Nemení sa",1,0)</f>
        <v>0</v>
      </c>
      <c r="CF258" s="315">
        <f t="shared" ref="CF258" si="5514">AG258*$CE258</f>
        <v>0</v>
      </c>
      <c r="CG258" s="313">
        <f t="shared" ref="CG258" si="5515">AI258*$CE258</f>
        <v>0</v>
      </c>
      <c r="CH258" s="313">
        <f t="shared" ref="CH258" si="5516">AK258*$CE258</f>
        <v>0</v>
      </c>
      <c r="CI258" s="313">
        <f t="shared" ref="CI258" si="5517">AM258*$CE258</f>
        <v>0</v>
      </c>
      <c r="CJ258" s="310">
        <f t="shared" ref="CJ258" si="5518">AO258*$CE258</f>
        <v>0</v>
      </c>
      <c r="CK258" s="317">
        <f t="shared" ref="CK258" si="5519">SUM(CF258:CJ260)</f>
        <v>0</v>
      </c>
      <c r="CL258" s="318">
        <f>IF(F258=vstupy!B$42,"1",0)</f>
        <v>0</v>
      </c>
      <c r="CM258" s="315">
        <f t="shared" ref="CM258" si="5520">IF($CL258="1",AP258,0)</f>
        <v>0</v>
      </c>
      <c r="CN258" s="313">
        <f t="shared" ref="CN258" si="5521">IF($CL258="1",AQ258,0)</f>
        <v>0</v>
      </c>
      <c r="CO258" s="313">
        <f t="shared" ref="CO258" si="5522">IF($CL258="1",AR258,0)</f>
        <v>0</v>
      </c>
      <c r="CP258" s="313">
        <f t="shared" ref="CP258" si="5523">IF($CL258="1",AS258,0)</f>
        <v>0</v>
      </c>
      <c r="CQ258" s="313">
        <f t="shared" ref="CQ258" si="5524">IF($CL258="1",AT258,0)</f>
        <v>0</v>
      </c>
      <c r="CR258" s="313">
        <f t="shared" ref="CR258" si="5525">IF($CL258="1",AU258,0)</f>
        <v>0</v>
      </c>
      <c r="CS258" s="313">
        <f t="shared" ref="CS258" si="5526">IF($CL258="1",AV258,0)</f>
        <v>0</v>
      </c>
      <c r="CT258" s="313">
        <f t="shared" ref="CT258" si="5527">IF($CL258="1",AW258,0)</f>
        <v>0</v>
      </c>
      <c r="CU258" s="313">
        <f t="shared" ref="CU258" si="5528">IF($CL258="1",AX258,0)</f>
        <v>0</v>
      </c>
      <c r="CV258" s="310">
        <f t="shared" ref="CV258" si="5529">IF($CL258="1",AY258,0)</f>
        <v>0</v>
      </c>
      <c r="CW258" s="314">
        <f t="shared" ref="CW258" si="5530">CP258+CT258+CV258</f>
        <v>0</v>
      </c>
      <c r="CX258" s="314">
        <f t="shared" ref="CX258" si="5531">CN258+CR258</f>
        <v>0</v>
      </c>
      <c r="CY258" s="315">
        <f t="shared" ref="CY258" si="5532">IF($CL258="1",AZ258,0)</f>
        <v>0</v>
      </c>
      <c r="CZ258" s="313">
        <f t="shared" ref="CZ258" si="5533">IF($CL258="1",BA258,0)</f>
        <v>0</v>
      </c>
      <c r="DA258" s="313">
        <f t="shared" ref="DA258" si="5534">IF($CL258="1",BB258,0)</f>
        <v>0</v>
      </c>
      <c r="DB258" s="313">
        <f t="shared" ref="DB258" si="5535">IF($CL258="1",BC258,0)</f>
        <v>0</v>
      </c>
      <c r="DC258" s="313">
        <f t="shared" ref="DC258" si="5536">IF($CL258="1",BD258,0)</f>
        <v>0</v>
      </c>
      <c r="DD258" s="313">
        <f t="shared" ref="DD258" si="5537">IF($CL258="1",BE258,0)</f>
        <v>0</v>
      </c>
      <c r="DE258" s="313">
        <f t="shared" ref="DE258" si="5538">IF($CL258="1",BF258,0)</f>
        <v>0</v>
      </c>
      <c r="DF258" s="313">
        <f t="shared" ref="DF258" si="5539">IF($CL258="1",BG258,0)</f>
        <v>0</v>
      </c>
      <c r="DG258" s="313">
        <f t="shared" ref="DG258" si="5540">IF($CL258="1",BH258,0)</f>
        <v>0</v>
      </c>
      <c r="DH258" s="310">
        <f t="shared" ref="DH258" si="5541">IF($CL258="1",BI258,0)</f>
        <v>0</v>
      </c>
      <c r="DI258" s="321">
        <f t="shared" ref="DI258" si="5542">DB258+DF258+DH258</f>
        <v>0</v>
      </c>
      <c r="DJ258" s="321">
        <f t="shared" ref="DJ258" si="5543">CZ258+DD258</f>
        <v>0</v>
      </c>
      <c r="DK258" s="322">
        <f t="shared" ref="DK258" si="5544">IF(CE258=0,1,0)</f>
        <v>1</v>
      </c>
      <c r="DL258" s="322">
        <f t="shared" ref="DL258" si="5545">IFERROR(IF($AF258="N",AH258+AJ258+AL258+AN258,AF258+AH258+AJ258+AL258+AN258),0)*$DK258</f>
        <v>50</v>
      </c>
      <c r="DM258" s="322">
        <f t="shared" ref="DM258" si="5546">(AG258+AI258+AK258+AM258+AO258)*$DK258</f>
        <v>450</v>
      </c>
      <c r="DN258" s="322">
        <f t="shared" ref="DN258" si="5547">AS258+AW258+AY258-CW258</f>
        <v>450</v>
      </c>
      <c r="DO258" s="322">
        <f t="shared" ref="DO258" si="5548">BC258+BG258+BI258-DI258</f>
        <v>0</v>
      </c>
      <c r="DP258" s="322">
        <f t="shared" ref="DP258" si="5549">DN258+DO258</f>
        <v>450</v>
      </c>
      <c r="DQ258" s="323" t="str">
        <f>IF(OR(F258=vstupy!B$40,F258=vstupy!B$41,F258=vstupy!B$42,),"0","1")</f>
        <v>0</v>
      </c>
      <c r="DR258" s="315">
        <f t="shared" ref="DR258" si="5550">IF($DQ258="1",AQ258,"0")+CF258</f>
        <v>0</v>
      </c>
      <c r="DS258" s="313">
        <f t="shared" ref="DS258" si="5551">IF($DQ258="1",AS258,"0")+CG258</f>
        <v>0</v>
      </c>
      <c r="DT258" s="313">
        <f t="shared" ref="DT258" si="5552">IF($DQ258="1",AU258,"0")+CH258</f>
        <v>0</v>
      </c>
      <c r="DU258" s="313">
        <f t="shared" ref="DU258" si="5553">IF($DQ258="1",AW258,"0")+CI258</f>
        <v>0</v>
      </c>
      <c r="DV258" s="310">
        <f t="shared" ref="DV258" si="5554">IF($DQ258="1",AY258,"0")+CJ258</f>
        <v>0</v>
      </c>
      <c r="DW258" s="311">
        <f t="shared" ref="DW258" si="5555">SUM(DR258:DV260)</f>
        <v>0</v>
      </c>
      <c r="DX258" s="315" t="str">
        <f t="shared" ref="DX258" si="5556">IF($DQ258="1",BA258,"0")</f>
        <v>0</v>
      </c>
      <c r="DY258" s="313" t="str">
        <f t="shared" ref="DY258" si="5557">IF($DQ258="1",BC258,"0")</f>
        <v>0</v>
      </c>
      <c r="DZ258" s="313" t="str">
        <f t="shared" ref="DZ258" si="5558">IF($DQ258="1",BE258,"0")</f>
        <v>0</v>
      </c>
      <c r="EA258" s="313" t="str">
        <f t="shared" ref="EA258" si="5559">IF($DQ258="1",BG258,"0")</f>
        <v>0</v>
      </c>
      <c r="EB258" s="310" t="str">
        <f t="shared" ref="EB258" si="5560">IF($DQ258="1",BI258,"0")</f>
        <v>0</v>
      </c>
      <c r="EC258" s="311">
        <f t="shared" ref="EC258" si="5561">SUM(DX258:EB260)</f>
        <v>0</v>
      </c>
      <c r="ED258" s="312">
        <f t="shared" ref="ED258" si="5562">EC258+DW258</f>
        <v>0</v>
      </c>
    </row>
    <row r="259" spans="2:134" ht="12.6" customHeight="1" x14ac:dyDescent="0.2">
      <c r="B259" s="366"/>
      <c r="C259" s="363"/>
      <c r="D259" s="363"/>
      <c r="E259" s="363"/>
      <c r="F259" s="356"/>
      <c r="G259" s="362"/>
      <c r="H259" s="308"/>
      <c r="I259" s="308"/>
      <c r="J259" s="299"/>
      <c r="K259" s="356"/>
      <c r="L259" s="348"/>
      <c r="M259" s="354"/>
      <c r="N259" s="348"/>
      <c r="O259" s="348"/>
      <c r="P259" s="348"/>
      <c r="Q259" s="349"/>
      <c r="R259" s="350"/>
      <c r="S259" s="348"/>
      <c r="T259" s="351"/>
      <c r="U259" s="349"/>
      <c r="V259" s="350"/>
      <c r="W259" s="348"/>
      <c r="X259" s="283" t="s">
        <v>157</v>
      </c>
      <c r="Y259" s="284" t="s">
        <v>152</v>
      </c>
      <c r="Z259" s="285">
        <f>VLOOKUP($X259,vstupy!$B$18:$F$31,MATCH($Y259,vstupy!$B$17:$F$17,0),0)</f>
        <v>0</v>
      </c>
      <c r="AA259" s="286" t="s">
        <v>158</v>
      </c>
      <c r="AB259" s="285">
        <f>VLOOKUP($AA259,vstupy!$B$34:$C$36,2,FALSE)</f>
        <v>0</v>
      </c>
      <c r="AC259" s="285">
        <f t="shared" si="5152"/>
        <v>0</v>
      </c>
      <c r="AD259" s="339"/>
      <c r="AE259" s="326"/>
      <c r="AF259" s="315"/>
      <c r="AG259" s="330"/>
      <c r="AH259" s="330"/>
      <c r="AI259" s="330"/>
      <c r="AJ259" s="330"/>
      <c r="AK259" s="330"/>
      <c r="AL259" s="330"/>
      <c r="AM259" s="335"/>
      <c r="AN259" s="330"/>
      <c r="AO259" s="336"/>
      <c r="AP259" s="315"/>
      <c r="AQ259" s="313"/>
      <c r="AR259" s="313"/>
      <c r="AS259" s="313"/>
      <c r="AT259" s="313"/>
      <c r="AU259" s="313"/>
      <c r="AV259" s="313"/>
      <c r="AW259" s="313"/>
      <c r="AX259" s="313"/>
      <c r="AY259" s="313"/>
      <c r="AZ259" s="313"/>
      <c r="BA259" s="313"/>
      <c r="BB259" s="313"/>
      <c r="BC259" s="313"/>
      <c r="BD259" s="313"/>
      <c r="BE259" s="313"/>
      <c r="BF259" s="313"/>
      <c r="BG259" s="313"/>
      <c r="BH259" s="313"/>
      <c r="BI259" s="324"/>
      <c r="BJ259" s="314"/>
      <c r="BK259" s="315"/>
      <c r="BL259" s="313"/>
      <c r="BM259" s="313"/>
      <c r="BN259" s="313"/>
      <c r="BO259" s="313"/>
      <c r="BP259" s="313"/>
      <c r="BQ259" s="313"/>
      <c r="BR259" s="313"/>
      <c r="BS259" s="313"/>
      <c r="BT259" s="310"/>
      <c r="BU259" s="315"/>
      <c r="BV259" s="313"/>
      <c r="BW259" s="313"/>
      <c r="BX259" s="313"/>
      <c r="BY259" s="313"/>
      <c r="BZ259" s="313"/>
      <c r="CA259" s="313"/>
      <c r="CB259" s="313"/>
      <c r="CC259" s="313"/>
      <c r="CD259" s="310"/>
      <c r="CE259" s="316"/>
      <c r="CF259" s="315"/>
      <c r="CG259" s="313"/>
      <c r="CH259" s="313"/>
      <c r="CI259" s="313"/>
      <c r="CJ259" s="310"/>
      <c r="CK259" s="317"/>
      <c r="CL259" s="319"/>
      <c r="CM259" s="315"/>
      <c r="CN259" s="313"/>
      <c r="CO259" s="313"/>
      <c r="CP259" s="313"/>
      <c r="CQ259" s="313"/>
      <c r="CR259" s="313"/>
      <c r="CS259" s="313"/>
      <c r="CT259" s="313"/>
      <c r="CU259" s="313"/>
      <c r="CV259" s="310"/>
      <c r="CW259" s="314"/>
      <c r="CX259" s="314"/>
      <c r="CY259" s="315"/>
      <c r="CZ259" s="313"/>
      <c r="DA259" s="313"/>
      <c r="DB259" s="313"/>
      <c r="DC259" s="313"/>
      <c r="DD259" s="313"/>
      <c r="DE259" s="313"/>
      <c r="DF259" s="313"/>
      <c r="DG259" s="313"/>
      <c r="DH259" s="310"/>
      <c r="DI259" s="321"/>
      <c r="DJ259" s="321"/>
      <c r="DK259" s="322"/>
      <c r="DL259" s="322"/>
      <c r="DM259" s="322"/>
      <c r="DN259" s="322"/>
      <c r="DO259" s="322"/>
      <c r="DP259" s="322"/>
      <c r="DQ259" s="323"/>
      <c r="DR259" s="315"/>
      <c r="DS259" s="313"/>
      <c r="DT259" s="313"/>
      <c r="DU259" s="313"/>
      <c r="DV259" s="310"/>
      <c r="DW259" s="311"/>
      <c r="DX259" s="315"/>
      <c r="DY259" s="313"/>
      <c r="DZ259" s="313"/>
      <c r="EA259" s="313"/>
      <c r="EB259" s="310"/>
      <c r="EC259" s="311"/>
      <c r="ED259" s="312"/>
    </row>
    <row r="260" spans="2:134" ht="12.6" customHeight="1" thickBot="1" x14ac:dyDescent="0.25">
      <c r="B260" s="366"/>
      <c r="C260" s="363"/>
      <c r="D260" s="363"/>
      <c r="E260" s="363"/>
      <c r="F260" s="357"/>
      <c r="G260" s="362"/>
      <c r="H260" s="309"/>
      <c r="I260" s="309"/>
      <c r="J260" s="300"/>
      <c r="K260" s="357"/>
      <c r="L260" s="348"/>
      <c r="M260" s="354"/>
      <c r="N260" s="348"/>
      <c r="O260" s="348"/>
      <c r="P260" s="348"/>
      <c r="Q260" s="349"/>
      <c r="R260" s="350"/>
      <c r="S260" s="348"/>
      <c r="T260" s="351"/>
      <c r="U260" s="349"/>
      <c r="V260" s="350"/>
      <c r="W260" s="348"/>
      <c r="X260" s="283" t="s">
        <v>157</v>
      </c>
      <c r="Y260" s="284" t="s">
        <v>152</v>
      </c>
      <c r="Z260" s="285">
        <f>VLOOKUP($X260,vstupy!$B$18:$F$31,MATCH($Y260,vstupy!$B$17:$F$17,0),0)</f>
        <v>0</v>
      </c>
      <c r="AA260" s="286" t="s">
        <v>158</v>
      </c>
      <c r="AB260" s="285">
        <f>VLOOKUP($AA260,vstupy!$B$34:$C$36,2,FALSE)</f>
        <v>0</v>
      </c>
      <c r="AC260" s="285">
        <f t="shared" si="5152"/>
        <v>0</v>
      </c>
      <c r="AD260" s="340"/>
      <c r="AE260" s="327"/>
      <c r="AF260" s="329"/>
      <c r="AG260" s="331"/>
      <c r="AH260" s="331"/>
      <c r="AI260" s="330"/>
      <c r="AJ260" s="331"/>
      <c r="AK260" s="331"/>
      <c r="AL260" s="331"/>
      <c r="AM260" s="333"/>
      <c r="AN260" s="330"/>
      <c r="AO260" s="337"/>
      <c r="AP260" s="315"/>
      <c r="AQ260" s="313"/>
      <c r="AR260" s="313"/>
      <c r="AS260" s="313"/>
      <c r="AT260" s="313"/>
      <c r="AU260" s="313"/>
      <c r="AV260" s="313"/>
      <c r="AW260" s="313"/>
      <c r="AX260" s="313"/>
      <c r="AY260" s="313"/>
      <c r="AZ260" s="313"/>
      <c r="BA260" s="313"/>
      <c r="BB260" s="313"/>
      <c r="BC260" s="313"/>
      <c r="BD260" s="313"/>
      <c r="BE260" s="313"/>
      <c r="BF260" s="313"/>
      <c r="BG260" s="313"/>
      <c r="BH260" s="313"/>
      <c r="BI260" s="324"/>
      <c r="BJ260" s="314"/>
      <c r="BK260" s="315"/>
      <c r="BL260" s="313"/>
      <c r="BM260" s="313"/>
      <c r="BN260" s="313"/>
      <c r="BO260" s="313"/>
      <c r="BP260" s="313"/>
      <c r="BQ260" s="313"/>
      <c r="BR260" s="313"/>
      <c r="BS260" s="313"/>
      <c r="BT260" s="310"/>
      <c r="BU260" s="315"/>
      <c r="BV260" s="313"/>
      <c r="BW260" s="313"/>
      <c r="BX260" s="313"/>
      <c r="BY260" s="313"/>
      <c r="BZ260" s="313"/>
      <c r="CA260" s="313"/>
      <c r="CB260" s="313"/>
      <c r="CC260" s="313"/>
      <c r="CD260" s="310"/>
      <c r="CE260" s="316"/>
      <c r="CF260" s="315"/>
      <c r="CG260" s="313"/>
      <c r="CH260" s="313"/>
      <c r="CI260" s="313"/>
      <c r="CJ260" s="310"/>
      <c r="CK260" s="317"/>
      <c r="CL260" s="320"/>
      <c r="CM260" s="315"/>
      <c r="CN260" s="313"/>
      <c r="CO260" s="313"/>
      <c r="CP260" s="313"/>
      <c r="CQ260" s="313"/>
      <c r="CR260" s="313"/>
      <c r="CS260" s="313"/>
      <c r="CT260" s="313"/>
      <c r="CU260" s="313"/>
      <c r="CV260" s="310"/>
      <c r="CW260" s="314"/>
      <c r="CX260" s="314"/>
      <c r="CY260" s="315"/>
      <c r="CZ260" s="313"/>
      <c r="DA260" s="313"/>
      <c r="DB260" s="313"/>
      <c r="DC260" s="313"/>
      <c r="DD260" s="313"/>
      <c r="DE260" s="313"/>
      <c r="DF260" s="313"/>
      <c r="DG260" s="313"/>
      <c r="DH260" s="310"/>
      <c r="DI260" s="321"/>
      <c r="DJ260" s="321"/>
      <c r="DK260" s="322"/>
      <c r="DL260" s="322"/>
      <c r="DM260" s="322"/>
      <c r="DN260" s="322"/>
      <c r="DO260" s="322"/>
      <c r="DP260" s="322"/>
      <c r="DQ260" s="323"/>
      <c r="DR260" s="315"/>
      <c r="DS260" s="313"/>
      <c r="DT260" s="313"/>
      <c r="DU260" s="313"/>
      <c r="DV260" s="310"/>
      <c r="DW260" s="311"/>
      <c r="DX260" s="315"/>
      <c r="DY260" s="313"/>
      <c r="DZ260" s="313"/>
      <c r="EA260" s="313"/>
      <c r="EB260" s="310"/>
      <c r="EC260" s="311"/>
      <c r="ED260" s="312"/>
    </row>
    <row r="261" spans="2:134" ht="12.6" customHeight="1" x14ac:dyDescent="0.2">
      <c r="B261" s="365">
        <f t="shared" ref="B261:B315" si="5563">B258+1</f>
        <v>85</v>
      </c>
      <c r="C261" s="364" t="s">
        <v>434</v>
      </c>
      <c r="D261" s="364" t="s">
        <v>421</v>
      </c>
      <c r="E261" s="364" t="s">
        <v>431</v>
      </c>
      <c r="F261" s="358" t="s">
        <v>208</v>
      </c>
      <c r="G261" s="361">
        <v>46417</v>
      </c>
      <c r="H261" s="301"/>
      <c r="I261" s="307" t="str">
        <f t="shared" ref="I261" si="5564">IF($F261="3e)  Skoršia transpozícia  - zavedenie transpozície pred termínom ktorý určuje smernica EÚ. ",$H261,"NA")</f>
        <v>NA</v>
      </c>
      <c r="J261" s="298">
        <f t="shared" ref="J261" si="5565">IF(I261&gt;12,1,I261/12)</f>
        <v>1</v>
      </c>
      <c r="K261" s="358" t="s">
        <v>469</v>
      </c>
      <c r="L261" s="344">
        <v>9</v>
      </c>
      <c r="M261" s="354">
        <f t="shared" ref="M261" si="5566">IF(L261="N",0,L261)</f>
        <v>9</v>
      </c>
      <c r="N261" s="344" t="s">
        <v>211</v>
      </c>
      <c r="O261" s="344"/>
      <c r="P261" s="344">
        <v>200</v>
      </c>
      <c r="Q261" s="345" t="s">
        <v>185</v>
      </c>
      <c r="R261" s="346">
        <f>VLOOKUP(Q261,vstupy!$B$3:$C$15,2,FALSE)</f>
        <v>0.25</v>
      </c>
      <c r="S261" s="344"/>
      <c r="T261" s="347"/>
      <c r="U261" s="345" t="s">
        <v>36</v>
      </c>
      <c r="V261" s="346">
        <f>VLOOKUP(U261,vstupy!$B$3:$C$15,2,FALSE)</f>
        <v>0</v>
      </c>
      <c r="W261" s="344"/>
      <c r="X261" s="174" t="s">
        <v>157</v>
      </c>
      <c r="Y261" s="188" t="s">
        <v>152</v>
      </c>
      <c r="Z261" s="185">
        <f>VLOOKUP($X261,vstupy!$B$18:$F$31,MATCH($Y261,vstupy!$B$17:$F$17,0),0)</f>
        <v>0</v>
      </c>
      <c r="AA261" s="121" t="s">
        <v>158</v>
      </c>
      <c r="AB261" s="185">
        <f>VLOOKUP($AA261,vstupy!$B$34:$C$36,2,FALSE)</f>
        <v>0</v>
      </c>
      <c r="AC261" s="185">
        <f t="shared" si="5152"/>
        <v>0</v>
      </c>
      <c r="AD261" s="341" t="s">
        <v>36</v>
      </c>
      <c r="AE261" s="325">
        <f>VLOOKUP(AD261,vstupy!$B$3:$C$15,2,FALSE)</f>
        <v>0</v>
      </c>
      <c r="AF261" s="328">
        <f t="shared" ref="AF261" si="5567">IFERROR(IF(M261=0,"N",O261/L261*J261),0)</f>
        <v>0</v>
      </c>
      <c r="AG261" s="330">
        <f t="shared" ref="AG261" si="5568">O261*J261</f>
        <v>0</v>
      </c>
      <c r="AH261" s="332">
        <f t="shared" ref="AH261" si="5569">P261*R261*J261</f>
        <v>50</v>
      </c>
      <c r="AI261" s="333">
        <f t="shared" ref="AI261" si="5570">IFERROR(AH261*M261,0)</f>
        <v>450</v>
      </c>
      <c r="AJ261" s="332">
        <f t="shared" ref="AJ261" si="5571">IFERROR(IF(M261=0,"N",S261/L261*J261),0)</f>
        <v>0</v>
      </c>
      <c r="AK261" s="330">
        <f t="shared" ref="AK261" si="5572">S261*J261</f>
        <v>0</v>
      </c>
      <c r="AL261" s="330">
        <f t="shared" ref="AL261" si="5573">T261*V261*J261</f>
        <v>0</v>
      </c>
      <c r="AM261" s="334">
        <f t="shared" ref="AM261" si="5574">IFERROR(AL261*M261,0)</f>
        <v>0</v>
      </c>
      <c r="AN261" s="333">
        <f t="shared" ref="AN261" si="5575">IF(W261&gt;0,IF(AE261&gt;0,($G$5/160)*(W261/60)*AE261*J261,0),IF(AE261&gt;0,($G$5/160)*((AC261+AC262+AC263)/60)*AE261*J261,0))</f>
        <v>0</v>
      </c>
      <c r="AO261" s="336">
        <f t="shared" ref="AO261" si="5576">IFERROR(AN261*M261,0)</f>
        <v>0</v>
      </c>
      <c r="AP261" s="315">
        <f t="shared" ref="AP261" si="5577">IF($N261="In (zvyšuje náklady)",AF261,0)</f>
        <v>0</v>
      </c>
      <c r="AQ261" s="313">
        <f t="shared" ref="AQ261" si="5578">IF($N261="In (zvyšuje náklady)",AG261,0)</f>
        <v>0</v>
      </c>
      <c r="AR261" s="313">
        <f t="shared" ref="AR261" si="5579">IF($N261="In (zvyšuje náklady)",AH261,0)</f>
        <v>50</v>
      </c>
      <c r="AS261" s="313">
        <f t="shared" ref="AS261" si="5580">IF($N261="In (zvyšuje náklady)",AI261,0)</f>
        <v>450</v>
      </c>
      <c r="AT261" s="313">
        <f t="shared" ref="AT261" si="5581">IF($N261="In (zvyšuje náklady)",AJ261,0)</f>
        <v>0</v>
      </c>
      <c r="AU261" s="313">
        <f t="shared" ref="AU261" si="5582">IF($N261="In (zvyšuje náklady)",AK261,0)</f>
        <v>0</v>
      </c>
      <c r="AV261" s="313">
        <f t="shared" ref="AV261" si="5583">IF($N261="In (zvyšuje náklady)",AL261,0)</f>
        <v>0</v>
      </c>
      <c r="AW261" s="313">
        <f t="shared" ref="AW261" si="5584">IF($N261="In (zvyšuje náklady)",AM261,0)</f>
        <v>0</v>
      </c>
      <c r="AX261" s="313">
        <f t="shared" ref="AX261" si="5585">IF($N261="In (zvyšuje náklady)",AN261,0)</f>
        <v>0</v>
      </c>
      <c r="AY261" s="313">
        <f t="shared" ref="AY261" si="5586">IF($N261="In (zvyšuje náklady)",AO261,0)</f>
        <v>0</v>
      </c>
      <c r="AZ261" s="313" t="str">
        <f t="shared" ref="AZ261" si="5587">IF($N261="Out (znižuje náklady)",AF261,"0")</f>
        <v>0</v>
      </c>
      <c r="BA261" s="313" t="str">
        <f t="shared" ref="BA261" si="5588">IF($N261="Out (znižuje náklady)",AG261,"0")</f>
        <v>0</v>
      </c>
      <c r="BB261" s="313" t="str">
        <f t="shared" ref="BB261" si="5589">IF($N261="Out (znižuje náklady)",AH261,"0")</f>
        <v>0</v>
      </c>
      <c r="BC261" s="313" t="str">
        <f t="shared" ref="BC261" si="5590">IF($N261="Out (znižuje náklady)",AI261,"0")</f>
        <v>0</v>
      </c>
      <c r="BD261" s="313" t="str">
        <f t="shared" ref="BD261" si="5591">IF($N261="Out (znižuje náklady)",AJ261,"0")</f>
        <v>0</v>
      </c>
      <c r="BE261" s="313" t="str">
        <f t="shared" ref="BE261" si="5592">IF($N261="Out (znižuje náklady)",AK261,"0")</f>
        <v>0</v>
      </c>
      <c r="BF261" s="313" t="str">
        <f t="shared" ref="BF261" si="5593">IF($N261="Out (znižuje náklady)",AL261,"0")</f>
        <v>0</v>
      </c>
      <c r="BG261" s="313" t="str">
        <f t="shared" ref="BG261" si="5594">IF($N261="Out (znižuje náklady)",AM261,"0")</f>
        <v>0</v>
      </c>
      <c r="BH261" s="313" t="str">
        <f t="shared" ref="BH261" si="5595">IF($N261="Out (znižuje náklady)",AN261,"0")</f>
        <v>0</v>
      </c>
      <c r="BI261" s="324" t="str">
        <f t="shared" ref="BI261" si="5596">IF($N261="Out (znižuje náklady)",AO261,"0")</f>
        <v>0</v>
      </c>
      <c r="BJ261" s="314">
        <f>IF(F261=vstupy!$B$47,0,1)</f>
        <v>1</v>
      </c>
      <c r="BK261" s="315">
        <f t="shared" ref="BK261" si="5597">$BJ261*AP261</f>
        <v>0</v>
      </c>
      <c r="BL261" s="313">
        <f t="shared" ref="BL261" si="5598">$BJ261*AQ261</f>
        <v>0</v>
      </c>
      <c r="BM261" s="313">
        <f t="shared" ref="BM261" si="5599">$BJ261*AR261</f>
        <v>50</v>
      </c>
      <c r="BN261" s="313">
        <f t="shared" ref="BN261" si="5600">$BJ261*AS261</f>
        <v>450</v>
      </c>
      <c r="BO261" s="313">
        <f t="shared" ref="BO261" si="5601">$BJ261*AT261</f>
        <v>0</v>
      </c>
      <c r="BP261" s="313">
        <f t="shared" ref="BP261" si="5602">$BJ261*AU261</f>
        <v>0</v>
      </c>
      <c r="BQ261" s="313">
        <f t="shared" ref="BQ261" si="5603">$BJ261*AV261</f>
        <v>0</v>
      </c>
      <c r="BR261" s="313">
        <f t="shared" ref="BR261" si="5604">$BJ261*AW261</f>
        <v>0</v>
      </c>
      <c r="BS261" s="313">
        <f t="shared" ref="BS261" si="5605">$BJ261*AX261</f>
        <v>0</v>
      </c>
      <c r="BT261" s="310">
        <f t="shared" ref="BT261" si="5606">$BJ261*AY261</f>
        <v>0</v>
      </c>
      <c r="BU261" s="315">
        <f t="shared" ref="BU261" si="5607">$BJ261*AZ261</f>
        <v>0</v>
      </c>
      <c r="BV261" s="313">
        <f t="shared" ref="BV261" si="5608">$BJ261*BA261</f>
        <v>0</v>
      </c>
      <c r="BW261" s="313">
        <f t="shared" ref="BW261" si="5609">$BJ261*BB261</f>
        <v>0</v>
      </c>
      <c r="BX261" s="313">
        <f t="shared" ref="BX261" si="5610">$BJ261*BC261</f>
        <v>0</v>
      </c>
      <c r="BY261" s="313">
        <f t="shared" ref="BY261" si="5611">$BJ261*BD261</f>
        <v>0</v>
      </c>
      <c r="BZ261" s="313">
        <f t="shared" ref="BZ261" si="5612">$BJ261*BE261</f>
        <v>0</v>
      </c>
      <c r="CA261" s="313">
        <f t="shared" ref="CA261" si="5613">$BJ261*BF261</f>
        <v>0</v>
      </c>
      <c r="CB261" s="313">
        <f t="shared" ref="CB261" si="5614">$BJ261*BG261</f>
        <v>0</v>
      </c>
      <c r="CC261" s="313">
        <f t="shared" ref="CC261" si="5615">$BJ261*BH261</f>
        <v>0</v>
      </c>
      <c r="CD261" s="310">
        <f t="shared" ref="CD261" si="5616">$BJ261*BI261</f>
        <v>0</v>
      </c>
      <c r="CE261" s="316">
        <f t="shared" ref="CE261" si="5617">IF(N261="Nemení sa",1,0)</f>
        <v>0</v>
      </c>
      <c r="CF261" s="315">
        <f t="shared" ref="CF261" si="5618">AG261*$CE261</f>
        <v>0</v>
      </c>
      <c r="CG261" s="313">
        <f t="shared" ref="CG261" si="5619">AI261*$CE261</f>
        <v>0</v>
      </c>
      <c r="CH261" s="313">
        <f t="shared" ref="CH261" si="5620">AK261*$CE261</f>
        <v>0</v>
      </c>
      <c r="CI261" s="313">
        <f t="shared" ref="CI261" si="5621">AM261*$CE261</f>
        <v>0</v>
      </c>
      <c r="CJ261" s="310">
        <f t="shared" ref="CJ261" si="5622">AO261*$CE261</f>
        <v>0</v>
      </c>
      <c r="CK261" s="317">
        <f t="shared" ref="CK261" si="5623">SUM(CF261:CJ263)</f>
        <v>0</v>
      </c>
      <c r="CL261" s="318">
        <f>IF(F261=vstupy!B$42,"1",0)</f>
        <v>0</v>
      </c>
      <c r="CM261" s="315">
        <f t="shared" ref="CM261" si="5624">IF($CL261="1",AP261,0)</f>
        <v>0</v>
      </c>
      <c r="CN261" s="313">
        <f t="shared" ref="CN261" si="5625">IF($CL261="1",AQ261,0)</f>
        <v>0</v>
      </c>
      <c r="CO261" s="313">
        <f t="shared" ref="CO261" si="5626">IF($CL261="1",AR261,0)</f>
        <v>0</v>
      </c>
      <c r="CP261" s="313">
        <f t="shared" ref="CP261" si="5627">IF($CL261="1",AS261,0)</f>
        <v>0</v>
      </c>
      <c r="CQ261" s="313">
        <f t="shared" ref="CQ261" si="5628">IF($CL261="1",AT261,0)</f>
        <v>0</v>
      </c>
      <c r="CR261" s="313">
        <f t="shared" ref="CR261" si="5629">IF($CL261="1",AU261,0)</f>
        <v>0</v>
      </c>
      <c r="CS261" s="313">
        <f t="shared" ref="CS261" si="5630">IF($CL261="1",AV261,0)</f>
        <v>0</v>
      </c>
      <c r="CT261" s="313">
        <f t="shared" ref="CT261" si="5631">IF($CL261="1",AW261,0)</f>
        <v>0</v>
      </c>
      <c r="CU261" s="313">
        <f t="shared" ref="CU261" si="5632">IF($CL261="1",AX261,0)</f>
        <v>0</v>
      </c>
      <c r="CV261" s="310">
        <f t="shared" ref="CV261" si="5633">IF($CL261="1",AY261,0)</f>
        <v>0</v>
      </c>
      <c r="CW261" s="314">
        <f t="shared" ref="CW261" si="5634">CP261+CT261+CV261</f>
        <v>0</v>
      </c>
      <c r="CX261" s="314">
        <f t="shared" ref="CX261" si="5635">CN261+CR261</f>
        <v>0</v>
      </c>
      <c r="CY261" s="315">
        <f t="shared" ref="CY261" si="5636">IF($CL261="1",AZ261,0)</f>
        <v>0</v>
      </c>
      <c r="CZ261" s="313">
        <f t="shared" ref="CZ261" si="5637">IF($CL261="1",BA261,0)</f>
        <v>0</v>
      </c>
      <c r="DA261" s="313">
        <f t="shared" ref="DA261" si="5638">IF($CL261="1",BB261,0)</f>
        <v>0</v>
      </c>
      <c r="DB261" s="313">
        <f t="shared" ref="DB261" si="5639">IF($CL261="1",BC261,0)</f>
        <v>0</v>
      </c>
      <c r="DC261" s="313">
        <f t="shared" ref="DC261" si="5640">IF($CL261="1",BD261,0)</f>
        <v>0</v>
      </c>
      <c r="DD261" s="313">
        <f t="shared" ref="DD261" si="5641">IF($CL261="1",BE261,0)</f>
        <v>0</v>
      </c>
      <c r="DE261" s="313">
        <f t="shared" ref="DE261" si="5642">IF($CL261="1",BF261,0)</f>
        <v>0</v>
      </c>
      <c r="DF261" s="313">
        <f t="shared" ref="DF261" si="5643">IF($CL261="1",BG261,0)</f>
        <v>0</v>
      </c>
      <c r="DG261" s="313">
        <f t="shared" ref="DG261" si="5644">IF($CL261="1",BH261,0)</f>
        <v>0</v>
      </c>
      <c r="DH261" s="310">
        <f t="shared" ref="DH261" si="5645">IF($CL261="1",BI261,0)</f>
        <v>0</v>
      </c>
      <c r="DI261" s="321">
        <f t="shared" ref="DI261" si="5646">DB261+DF261+DH261</f>
        <v>0</v>
      </c>
      <c r="DJ261" s="321">
        <f t="shared" ref="DJ261" si="5647">CZ261+DD261</f>
        <v>0</v>
      </c>
      <c r="DK261" s="322">
        <f t="shared" ref="DK261" si="5648">IF(CE261=0,1,0)</f>
        <v>1</v>
      </c>
      <c r="DL261" s="322">
        <f t="shared" ref="DL261" si="5649">IFERROR(IF($AF261="N",AH261+AJ261+AL261+AN261,AF261+AH261+AJ261+AL261+AN261),0)*$DK261</f>
        <v>50</v>
      </c>
      <c r="DM261" s="322">
        <f t="shared" ref="DM261" si="5650">(AG261+AI261+AK261+AM261+AO261)*$DK261</f>
        <v>450</v>
      </c>
      <c r="DN261" s="322">
        <f t="shared" ref="DN261" si="5651">AS261+AW261+AY261-CW261</f>
        <v>450</v>
      </c>
      <c r="DO261" s="322">
        <f t="shared" ref="DO261" si="5652">BC261+BG261+BI261-DI261</f>
        <v>0</v>
      </c>
      <c r="DP261" s="322">
        <f t="shared" ref="DP261" si="5653">DN261+DO261</f>
        <v>450</v>
      </c>
      <c r="DQ261" s="323" t="str">
        <f>IF(OR(F261=vstupy!B$40,F261=vstupy!B$41,F261=vstupy!B$42,),"0","1")</f>
        <v>0</v>
      </c>
      <c r="DR261" s="315">
        <f t="shared" ref="DR261" si="5654">IF($DQ261="1",AQ261,"0")+CF261</f>
        <v>0</v>
      </c>
      <c r="DS261" s="313">
        <f t="shared" ref="DS261" si="5655">IF($DQ261="1",AS261,"0")+CG261</f>
        <v>0</v>
      </c>
      <c r="DT261" s="313">
        <f t="shared" ref="DT261" si="5656">IF($DQ261="1",AU261,"0")+CH261</f>
        <v>0</v>
      </c>
      <c r="DU261" s="313">
        <f t="shared" ref="DU261" si="5657">IF($DQ261="1",AW261,"0")+CI261</f>
        <v>0</v>
      </c>
      <c r="DV261" s="310">
        <f t="shared" ref="DV261" si="5658">IF($DQ261="1",AY261,"0")+CJ261</f>
        <v>0</v>
      </c>
      <c r="DW261" s="311">
        <f t="shared" ref="DW261" si="5659">SUM(DR261:DV263)</f>
        <v>0</v>
      </c>
      <c r="DX261" s="315" t="str">
        <f t="shared" ref="DX261" si="5660">IF($DQ261="1",BA261,"0")</f>
        <v>0</v>
      </c>
      <c r="DY261" s="313" t="str">
        <f t="shared" ref="DY261" si="5661">IF($DQ261="1",BC261,"0")</f>
        <v>0</v>
      </c>
      <c r="DZ261" s="313" t="str">
        <f t="shared" ref="DZ261" si="5662">IF($DQ261="1",BE261,"0")</f>
        <v>0</v>
      </c>
      <c r="EA261" s="313" t="str">
        <f t="shared" ref="EA261" si="5663">IF($DQ261="1",BG261,"0")</f>
        <v>0</v>
      </c>
      <c r="EB261" s="310" t="str">
        <f t="shared" ref="EB261" si="5664">IF($DQ261="1",BI261,"0")</f>
        <v>0</v>
      </c>
      <c r="EC261" s="311">
        <f t="shared" ref="EC261" si="5665">SUM(DX261:EB263)</f>
        <v>0</v>
      </c>
      <c r="ED261" s="312">
        <f t="shared" ref="ED261" si="5666">EC261+DW261</f>
        <v>0</v>
      </c>
    </row>
    <row r="262" spans="2:134" ht="12.6" customHeight="1" x14ac:dyDescent="0.2">
      <c r="B262" s="365"/>
      <c r="C262" s="364"/>
      <c r="D262" s="364"/>
      <c r="E262" s="364"/>
      <c r="F262" s="359"/>
      <c r="G262" s="361"/>
      <c r="H262" s="302"/>
      <c r="I262" s="308"/>
      <c r="J262" s="299"/>
      <c r="K262" s="359"/>
      <c r="L262" s="344"/>
      <c r="M262" s="354"/>
      <c r="N262" s="344"/>
      <c r="O262" s="344"/>
      <c r="P262" s="344"/>
      <c r="Q262" s="345"/>
      <c r="R262" s="346"/>
      <c r="S262" s="344"/>
      <c r="T262" s="347"/>
      <c r="U262" s="345"/>
      <c r="V262" s="346"/>
      <c r="W262" s="344"/>
      <c r="X262" s="174" t="s">
        <v>157</v>
      </c>
      <c r="Y262" s="188" t="s">
        <v>152</v>
      </c>
      <c r="Z262" s="185">
        <f>VLOOKUP($X262,vstupy!$B$18:$F$31,MATCH($Y262,vstupy!$B$17:$F$17,0),0)</f>
        <v>0</v>
      </c>
      <c r="AA262" s="121" t="s">
        <v>158</v>
      </c>
      <c r="AB262" s="185">
        <f>VLOOKUP($AA262,vstupy!$B$34:$C$36,2,FALSE)</f>
        <v>0</v>
      </c>
      <c r="AC262" s="185">
        <f t="shared" si="5152"/>
        <v>0</v>
      </c>
      <c r="AD262" s="342"/>
      <c r="AE262" s="326"/>
      <c r="AF262" s="315"/>
      <c r="AG262" s="330"/>
      <c r="AH262" s="330"/>
      <c r="AI262" s="330"/>
      <c r="AJ262" s="330"/>
      <c r="AK262" s="330"/>
      <c r="AL262" s="330"/>
      <c r="AM262" s="335"/>
      <c r="AN262" s="330"/>
      <c r="AO262" s="336"/>
      <c r="AP262" s="315"/>
      <c r="AQ262" s="313"/>
      <c r="AR262" s="313"/>
      <c r="AS262" s="313"/>
      <c r="AT262" s="313"/>
      <c r="AU262" s="313"/>
      <c r="AV262" s="313"/>
      <c r="AW262" s="313"/>
      <c r="AX262" s="313"/>
      <c r="AY262" s="313"/>
      <c r="AZ262" s="313"/>
      <c r="BA262" s="313"/>
      <c r="BB262" s="313"/>
      <c r="BC262" s="313"/>
      <c r="BD262" s="313"/>
      <c r="BE262" s="313"/>
      <c r="BF262" s="313"/>
      <c r="BG262" s="313"/>
      <c r="BH262" s="313"/>
      <c r="BI262" s="324"/>
      <c r="BJ262" s="314"/>
      <c r="BK262" s="315"/>
      <c r="BL262" s="313"/>
      <c r="BM262" s="313"/>
      <c r="BN262" s="313"/>
      <c r="BO262" s="313"/>
      <c r="BP262" s="313"/>
      <c r="BQ262" s="313"/>
      <c r="BR262" s="313"/>
      <c r="BS262" s="313"/>
      <c r="BT262" s="310"/>
      <c r="BU262" s="315"/>
      <c r="BV262" s="313"/>
      <c r="BW262" s="313"/>
      <c r="BX262" s="313"/>
      <c r="BY262" s="313"/>
      <c r="BZ262" s="313"/>
      <c r="CA262" s="313"/>
      <c r="CB262" s="313"/>
      <c r="CC262" s="313"/>
      <c r="CD262" s="310"/>
      <c r="CE262" s="316"/>
      <c r="CF262" s="315"/>
      <c r="CG262" s="313"/>
      <c r="CH262" s="313"/>
      <c r="CI262" s="313"/>
      <c r="CJ262" s="310"/>
      <c r="CK262" s="317"/>
      <c r="CL262" s="319"/>
      <c r="CM262" s="315"/>
      <c r="CN262" s="313"/>
      <c r="CO262" s="313"/>
      <c r="CP262" s="313"/>
      <c r="CQ262" s="313"/>
      <c r="CR262" s="313"/>
      <c r="CS262" s="313"/>
      <c r="CT262" s="313"/>
      <c r="CU262" s="313"/>
      <c r="CV262" s="310"/>
      <c r="CW262" s="314"/>
      <c r="CX262" s="314"/>
      <c r="CY262" s="315"/>
      <c r="CZ262" s="313"/>
      <c r="DA262" s="313"/>
      <c r="DB262" s="313"/>
      <c r="DC262" s="313"/>
      <c r="DD262" s="313"/>
      <c r="DE262" s="313"/>
      <c r="DF262" s="313"/>
      <c r="DG262" s="313"/>
      <c r="DH262" s="310"/>
      <c r="DI262" s="321"/>
      <c r="DJ262" s="321"/>
      <c r="DK262" s="322"/>
      <c r="DL262" s="322"/>
      <c r="DM262" s="322"/>
      <c r="DN262" s="322"/>
      <c r="DO262" s="322"/>
      <c r="DP262" s="322"/>
      <c r="DQ262" s="323"/>
      <c r="DR262" s="315"/>
      <c r="DS262" s="313"/>
      <c r="DT262" s="313"/>
      <c r="DU262" s="313"/>
      <c r="DV262" s="310"/>
      <c r="DW262" s="311"/>
      <c r="DX262" s="315"/>
      <c r="DY262" s="313"/>
      <c r="DZ262" s="313"/>
      <c r="EA262" s="313"/>
      <c r="EB262" s="310"/>
      <c r="EC262" s="311"/>
      <c r="ED262" s="312"/>
    </row>
    <row r="263" spans="2:134" ht="12.6" customHeight="1" thickBot="1" x14ac:dyDescent="0.25">
      <c r="B263" s="365"/>
      <c r="C263" s="364"/>
      <c r="D263" s="364"/>
      <c r="E263" s="364"/>
      <c r="F263" s="360"/>
      <c r="G263" s="361"/>
      <c r="H263" s="303"/>
      <c r="I263" s="309"/>
      <c r="J263" s="300"/>
      <c r="K263" s="360"/>
      <c r="L263" s="344"/>
      <c r="M263" s="354"/>
      <c r="N263" s="344"/>
      <c r="O263" s="344"/>
      <c r="P263" s="344"/>
      <c r="Q263" s="345"/>
      <c r="R263" s="346"/>
      <c r="S263" s="344"/>
      <c r="T263" s="347"/>
      <c r="U263" s="345"/>
      <c r="V263" s="346"/>
      <c r="W263" s="344"/>
      <c r="X263" s="174" t="s">
        <v>157</v>
      </c>
      <c r="Y263" s="188" t="s">
        <v>152</v>
      </c>
      <c r="Z263" s="185">
        <f>VLOOKUP($X263,vstupy!$B$18:$F$31,MATCH($Y263,vstupy!$B$17:$F$17,0),0)</f>
        <v>0</v>
      </c>
      <c r="AA263" s="121" t="s">
        <v>158</v>
      </c>
      <c r="AB263" s="185">
        <f>VLOOKUP($AA263,vstupy!$B$34:$C$36,2,FALSE)</f>
        <v>0</v>
      </c>
      <c r="AC263" s="185">
        <f t="shared" si="5152"/>
        <v>0</v>
      </c>
      <c r="AD263" s="343"/>
      <c r="AE263" s="327"/>
      <c r="AF263" s="329"/>
      <c r="AG263" s="331"/>
      <c r="AH263" s="331"/>
      <c r="AI263" s="330"/>
      <c r="AJ263" s="331"/>
      <c r="AK263" s="331"/>
      <c r="AL263" s="331"/>
      <c r="AM263" s="333"/>
      <c r="AN263" s="330"/>
      <c r="AO263" s="337"/>
      <c r="AP263" s="315"/>
      <c r="AQ263" s="313"/>
      <c r="AR263" s="313"/>
      <c r="AS263" s="313"/>
      <c r="AT263" s="313"/>
      <c r="AU263" s="313"/>
      <c r="AV263" s="313"/>
      <c r="AW263" s="313"/>
      <c r="AX263" s="313"/>
      <c r="AY263" s="313"/>
      <c r="AZ263" s="313"/>
      <c r="BA263" s="313"/>
      <c r="BB263" s="313"/>
      <c r="BC263" s="313"/>
      <c r="BD263" s="313"/>
      <c r="BE263" s="313"/>
      <c r="BF263" s="313"/>
      <c r="BG263" s="313"/>
      <c r="BH263" s="313"/>
      <c r="BI263" s="324"/>
      <c r="BJ263" s="314"/>
      <c r="BK263" s="315"/>
      <c r="BL263" s="313"/>
      <c r="BM263" s="313"/>
      <c r="BN263" s="313"/>
      <c r="BO263" s="313"/>
      <c r="BP263" s="313"/>
      <c r="BQ263" s="313"/>
      <c r="BR263" s="313"/>
      <c r="BS263" s="313"/>
      <c r="BT263" s="310"/>
      <c r="BU263" s="315"/>
      <c r="BV263" s="313"/>
      <c r="BW263" s="313"/>
      <c r="BX263" s="313"/>
      <c r="BY263" s="313"/>
      <c r="BZ263" s="313"/>
      <c r="CA263" s="313"/>
      <c r="CB263" s="313"/>
      <c r="CC263" s="313"/>
      <c r="CD263" s="310"/>
      <c r="CE263" s="316"/>
      <c r="CF263" s="315"/>
      <c r="CG263" s="313"/>
      <c r="CH263" s="313"/>
      <c r="CI263" s="313"/>
      <c r="CJ263" s="310"/>
      <c r="CK263" s="317"/>
      <c r="CL263" s="320"/>
      <c r="CM263" s="315"/>
      <c r="CN263" s="313"/>
      <c r="CO263" s="313"/>
      <c r="CP263" s="313"/>
      <c r="CQ263" s="313"/>
      <c r="CR263" s="313"/>
      <c r="CS263" s="313"/>
      <c r="CT263" s="313"/>
      <c r="CU263" s="313"/>
      <c r="CV263" s="310"/>
      <c r="CW263" s="314"/>
      <c r="CX263" s="314"/>
      <c r="CY263" s="315"/>
      <c r="CZ263" s="313"/>
      <c r="DA263" s="313"/>
      <c r="DB263" s="313"/>
      <c r="DC263" s="313"/>
      <c r="DD263" s="313"/>
      <c r="DE263" s="313"/>
      <c r="DF263" s="313"/>
      <c r="DG263" s="313"/>
      <c r="DH263" s="310"/>
      <c r="DI263" s="321"/>
      <c r="DJ263" s="321"/>
      <c r="DK263" s="322"/>
      <c r="DL263" s="322"/>
      <c r="DM263" s="322"/>
      <c r="DN263" s="322"/>
      <c r="DO263" s="322"/>
      <c r="DP263" s="322"/>
      <c r="DQ263" s="323"/>
      <c r="DR263" s="315"/>
      <c r="DS263" s="313"/>
      <c r="DT263" s="313"/>
      <c r="DU263" s="313"/>
      <c r="DV263" s="310"/>
      <c r="DW263" s="311"/>
      <c r="DX263" s="315"/>
      <c r="DY263" s="313"/>
      <c r="DZ263" s="313"/>
      <c r="EA263" s="313"/>
      <c r="EB263" s="310"/>
      <c r="EC263" s="311"/>
      <c r="ED263" s="312"/>
    </row>
    <row r="264" spans="2:134" ht="12.6" customHeight="1" x14ac:dyDescent="0.2">
      <c r="B264" s="366">
        <f t="shared" ref="B264" si="5667">B261+1</f>
        <v>86</v>
      </c>
      <c r="C264" s="363" t="s">
        <v>435</v>
      </c>
      <c r="D264" s="363" t="s">
        <v>421</v>
      </c>
      <c r="E264" s="363" t="s">
        <v>432</v>
      </c>
      <c r="F264" s="355" t="s">
        <v>208</v>
      </c>
      <c r="G264" s="362">
        <v>46417</v>
      </c>
      <c r="H264" s="307" t="str">
        <f t="shared" si="5254"/>
        <v/>
      </c>
      <c r="I264" s="307" t="str">
        <f t="shared" ref="I264:I324" si="5668">IF($F264="3e)  Skoršia transpozícia  - zavedenie transpozície pred termínom ktorý určuje smernica EÚ. ",$H264,"NA")</f>
        <v>NA</v>
      </c>
      <c r="J264" s="298">
        <f t="shared" ref="J264:J324" si="5669">IF(I264&gt;12,1,I264/12)</f>
        <v>1</v>
      </c>
      <c r="K264" s="355" t="s">
        <v>469</v>
      </c>
      <c r="L264" s="348">
        <v>9</v>
      </c>
      <c r="M264" s="354">
        <f t="shared" ref="M264" si="5670">IF(L264="N",0,L264)</f>
        <v>9</v>
      </c>
      <c r="N264" s="348" t="s">
        <v>211</v>
      </c>
      <c r="O264" s="348"/>
      <c r="P264" s="348">
        <v>150</v>
      </c>
      <c r="Q264" s="349" t="s">
        <v>185</v>
      </c>
      <c r="R264" s="350">
        <f>VLOOKUP(Q264,vstupy!$B$3:$C$15,2,FALSE)</f>
        <v>0.25</v>
      </c>
      <c r="S264" s="348"/>
      <c r="T264" s="351"/>
      <c r="U264" s="349" t="s">
        <v>36</v>
      </c>
      <c r="V264" s="350">
        <f>VLOOKUP(U264,vstupy!$B$3:$C$15,2,FALSE)</f>
        <v>0</v>
      </c>
      <c r="W264" s="348"/>
      <c r="X264" s="283" t="s">
        <v>157</v>
      </c>
      <c r="Y264" s="284" t="s">
        <v>152</v>
      </c>
      <c r="Z264" s="285">
        <f>VLOOKUP($X264,vstupy!$B$18:$F$31,MATCH($Y264,vstupy!$B$17:$F$17,0),0)</f>
        <v>0</v>
      </c>
      <c r="AA264" s="286" t="s">
        <v>158</v>
      </c>
      <c r="AB264" s="285">
        <f>VLOOKUP($AA264,vstupy!$B$34:$C$36,2,FALSE)</f>
        <v>0</v>
      </c>
      <c r="AC264" s="285">
        <f t="shared" si="5152"/>
        <v>0</v>
      </c>
      <c r="AD264" s="338" t="s">
        <v>36</v>
      </c>
      <c r="AE264" s="325">
        <f>VLOOKUP(AD264,vstupy!$B$3:$C$15,2,FALSE)</f>
        <v>0</v>
      </c>
      <c r="AF264" s="328">
        <f t="shared" ref="AF264" si="5671">IFERROR(IF(M264=0,"N",O264/L264*J264),0)</f>
        <v>0</v>
      </c>
      <c r="AG264" s="330">
        <f t="shared" ref="AG264" si="5672">O264*J264</f>
        <v>0</v>
      </c>
      <c r="AH264" s="332">
        <f t="shared" ref="AH264" si="5673">P264*R264*J264</f>
        <v>37.5</v>
      </c>
      <c r="AI264" s="333">
        <f t="shared" ref="AI264" si="5674">IFERROR(AH264*M264,0)</f>
        <v>337.5</v>
      </c>
      <c r="AJ264" s="332">
        <f t="shared" ref="AJ264" si="5675">IFERROR(IF(M264=0,"N",S264/L264*J264),0)</f>
        <v>0</v>
      </c>
      <c r="AK264" s="330">
        <f t="shared" ref="AK264" si="5676">S264*J264</f>
        <v>0</v>
      </c>
      <c r="AL264" s="330">
        <f t="shared" ref="AL264" si="5677">T264*V264*J264</f>
        <v>0</v>
      </c>
      <c r="AM264" s="334">
        <f t="shared" ref="AM264" si="5678">IFERROR(AL264*M264,0)</f>
        <v>0</v>
      </c>
      <c r="AN264" s="333">
        <f t="shared" ref="AN264" si="5679">IF(W264&gt;0,IF(AE264&gt;0,($G$5/160)*(W264/60)*AE264*J264,0),IF(AE264&gt;0,($G$5/160)*((AC264+AC265+AC266)/60)*AE264*J264,0))</f>
        <v>0</v>
      </c>
      <c r="AO264" s="336">
        <f t="shared" ref="AO264" si="5680">IFERROR(AN264*M264,0)</f>
        <v>0</v>
      </c>
      <c r="AP264" s="315">
        <f t="shared" ref="AP264" si="5681">IF($N264="In (zvyšuje náklady)",AF264,0)</f>
        <v>0</v>
      </c>
      <c r="AQ264" s="313">
        <f t="shared" ref="AQ264" si="5682">IF($N264="In (zvyšuje náklady)",AG264,0)</f>
        <v>0</v>
      </c>
      <c r="AR264" s="313">
        <f t="shared" ref="AR264" si="5683">IF($N264="In (zvyšuje náklady)",AH264,0)</f>
        <v>37.5</v>
      </c>
      <c r="AS264" s="313">
        <f t="shared" ref="AS264" si="5684">IF($N264="In (zvyšuje náklady)",AI264,0)</f>
        <v>337.5</v>
      </c>
      <c r="AT264" s="313">
        <f t="shared" ref="AT264" si="5685">IF($N264="In (zvyšuje náklady)",AJ264,0)</f>
        <v>0</v>
      </c>
      <c r="AU264" s="313">
        <f t="shared" ref="AU264" si="5686">IF($N264="In (zvyšuje náklady)",AK264,0)</f>
        <v>0</v>
      </c>
      <c r="AV264" s="313">
        <f t="shared" ref="AV264" si="5687">IF($N264="In (zvyšuje náklady)",AL264,0)</f>
        <v>0</v>
      </c>
      <c r="AW264" s="313">
        <f t="shared" ref="AW264" si="5688">IF($N264="In (zvyšuje náklady)",AM264,0)</f>
        <v>0</v>
      </c>
      <c r="AX264" s="313">
        <f t="shared" ref="AX264" si="5689">IF($N264="In (zvyšuje náklady)",AN264,0)</f>
        <v>0</v>
      </c>
      <c r="AY264" s="313">
        <f t="shared" ref="AY264" si="5690">IF($N264="In (zvyšuje náklady)",AO264,0)</f>
        <v>0</v>
      </c>
      <c r="AZ264" s="313" t="str">
        <f t="shared" ref="AZ264" si="5691">IF($N264="Out (znižuje náklady)",AF264,"0")</f>
        <v>0</v>
      </c>
      <c r="BA264" s="313" t="str">
        <f t="shared" ref="BA264" si="5692">IF($N264="Out (znižuje náklady)",AG264,"0")</f>
        <v>0</v>
      </c>
      <c r="BB264" s="313" t="str">
        <f t="shared" ref="BB264" si="5693">IF($N264="Out (znižuje náklady)",AH264,"0")</f>
        <v>0</v>
      </c>
      <c r="BC264" s="313" t="str">
        <f t="shared" ref="BC264" si="5694">IF($N264="Out (znižuje náklady)",AI264,"0")</f>
        <v>0</v>
      </c>
      <c r="BD264" s="313" t="str">
        <f t="shared" ref="BD264" si="5695">IF($N264="Out (znižuje náklady)",AJ264,"0")</f>
        <v>0</v>
      </c>
      <c r="BE264" s="313" t="str">
        <f t="shared" ref="BE264" si="5696">IF($N264="Out (znižuje náklady)",AK264,"0")</f>
        <v>0</v>
      </c>
      <c r="BF264" s="313" t="str">
        <f t="shared" ref="BF264" si="5697">IF($N264="Out (znižuje náklady)",AL264,"0")</f>
        <v>0</v>
      </c>
      <c r="BG264" s="313" t="str">
        <f t="shared" ref="BG264" si="5698">IF($N264="Out (znižuje náklady)",AM264,"0")</f>
        <v>0</v>
      </c>
      <c r="BH264" s="313" t="str">
        <f t="shared" ref="BH264" si="5699">IF($N264="Out (znižuje náklady)",AN264,"0")</f>
        <v>0</v>
      </c>
      <c r="BI264" s="324" t="str">
        <f t="shared" ref="BI264" si="5700">IF($N264="Out (znižuje náklady)",AO264,"0")</f>
        <v>0</v>
      </c>
      <c r="BJ264" s="314">
        <f>IF(F264=vstupy!$B$47,0,1)</f>
        <v>1</v>
      </c>
      <c r="BK264" s="315">
        <f t="shared" ref="BK264" si="5701">$BJ264*AP264</f>
        <v>0</v>
      </c>
      <c r="BL264" s="313">
        <f t="shared" ref="BL264" si="5702">$BJ264*AQ264</f>
        <v>0</v>
      </c>
      <c r="BM264" s="313">
        <f t="shared" ref="BM264" si="5703">$BJ264*AR264</f>
        <v>37.5</v>
      </c>
      <c r="BN264" s="313">
        <f t="shared" ref="BN264" si="5704">$BJ264*AS264</f>
        <v>337.5</v>
      </c>
      <c r="BO264" s="313">
        <f t="shared" ref="BO264" si="5705">$BJ264*AT264</f>
        <v>0</v>
      </c>
      <c r="BP264" s="313">
        <f t="shared" ref="BP264" si="5706">$BJ264*AU264</f>
        <v>0</v>
      </c>
      <c r="BQ264" s="313">
        <f t="shared" ref="BQ264" si="5707">$BJ264*AV264</f>
        <v>0</v>
      </c>
      <c r="BR264" s="313">
        <f t="shared" ref="BR264" si="5708">$BJ264*AW264</f>
        <v>0</v>
      </c>
      <c r="BS264" s="313">
        <f t="shared" ref="BS264" si="5709">$BJ264*AX264</f>
        <v>0</v>
      </c>
      <c r="BT264" s="310">
        <f t="shared" ref="BT264" si="5710">$BJ264*AY264</f>
        <v>0</v>
      </c>
      <c r="BU264" s="315">
        <f t="shared" ref="BU264" si="5711">$BJ264*AZ264</f>
        <v>0</v>
      </c>
      <c r="BV264" s="313">
        <f t="shared" ref="BV264" si="5712">$BJ264*BA264</f>
        <v>0</v>
      </c>
      <c r="BW264" s="313">
        <f t="shared" ref="BW264" si="5713">$BJ264*BB264</f>
        <v>0</v>
      </c>
      <c r="BX264" s="313">
        <f t="shared" ref="BX264" si="5714">$BJ264*BC264</f>
        <v>0</v>
      </c>
      <c r="BY264" s="313">
        <f t="shared" ref="BY264" si="5715">$BJ264*BD264</f>
        <v>0</v>
      </c>
      <c r="BZ264" s="313">
        <f t="shared" ref="BZ264" si="5716">$BJ264*BE264</f>
        <v>0</v>
      </c>
      <c r="CA264" s="313">
        <f t="shared" ref="CA264" si="5717">$BJ264*BF264</f>
        <v>0</v>
      </c>
      <c r="CB264" s="313">
        <f t="shared" ref="CB264" si="5718">$BJ264*BG264</f>
        <v>0</v>
      </c>
      <c r="CC264" s="313">
        <f t="shared" ref="CC264" si="5719">$BJ264*BH264</f>
        <v>0</v>
      </c>
      <c r="CD264" s="310">
        <f t="shared" ref="CD264" si="5720">$BJ264*BI264</f>
        <v>0</v>
      </c>
      <c r="CE264" s="316">
        <f t="shared" ref="CE264" si="5721">IF(N264="Nemení sa",1,0)</f>
        <v>0</v>
      </c>
      <c r="CF264" s="315">
        <f t="shared" ref="CF264" si="5722">AG264*$CE264</f>
        <v>0</v>
      </c>
      <c r="CG264" s="313">
        <f t="shared" ref="CG264" si="5723">AI264*$CE264</f>
        <v>0</v>
      </c>
      <c r="CH264" s="313">
        <f t="shared" ref="CH264" si="5724">AK264*$CE264</f>
        <v>0</v>
      </c>
      <c r="CI264" s="313">
        <f t="shared" ref="CI264" si="5725">AM264*$CE264</f>
        <v>0</v>
      </c>
      <c r="CJ264" s="310">
        <f t="shared" ref="CJ264" si="5726">AO264*$CE264</f>
        <v>0</v>
      </c>
      <c r="CK264" s="317">
        <f t="shared" ref="CK264" si="5727">SUM(CF264:CJ266)</f>
        <v>0</v>
      </c>
      <c r="CL264" s="318">
        <f>IF(F264=vstupy!B$42,"1",0)</f>
        <v>0</v>
      </c>
      <c r="CM264" s="315">
        <f t="shared" ref="CM264" si="5728">IF($CL264="1",AP264,0)</f>
        <v>0</v>
      </c>
      <c r="CN264" s="313">
        <f t="shared" ref="CN264" si="5729">IF($CL264="1",AQ264,0)</f>
        <v>0</v>
      </c>
      <c r="CO264" s="313">
        <f t="shared" ref="CO264" si="5730">IF($CL264="1",AR264,0)</f>
        <v>0</v>
      </c>
      <c r="CP264" s="313">
        <f t="shared" ref="CP264" si="5731">IF($CL264="1",AS264,0)</f>
        <v>0</v>
      </c>
      <c r="CQ264" s="313">
        <f t="shared" ref="CQ264" si="5732">IF($CL264="1",AT264,0)</f>
        <v>0</v>
      </c>
      <c r="CR264" s="313">
        <f t="shared" ref="CR264" si="5733">IF($CL264="1",AU264,0)</f>
        <v>0</v>
      </c>
      <c r="CS264" s="313">
        <f t="shared" ref="CS264" si="5734">IF($CL264="1",AV264,0)</f>
        <v>0</v>
      </c>
      <c r="CT264" s="313">
        <f t="shared" ref="CT264" si="5735">IF($CL264="1",AW264,0)</f>
        <v>0</v>
      </c>
      <c r="CU264" s="313">
        <f t="shared" ref="CU264" si="5736">IF($CL264="1",AX264,0)</f>
        <v>0</v>
      </c>
      <c r="CV264" s="310">
        <f t="shared" ref="CV264" si="5737">IF($CL264="1",AY264,0)</f>
        <v>0</v>
      </c>
      <c r="CW264" s="314">
        <f t="shared" ref="CW264" si="5738">CP264+CT264+CV264</f>
        <v>0</v>
      </c>
      <c r="CX264" s="314">
        <f t="shared" ref="CX264" si="5739">CN264+CR264</f>
        <v>0</v>
      </c>
      <c r="CY264" s="315">
        <f t="shared" ref="CY264" si="5740">IF($CL264="1",AZ264,0)</f>
        <v>0</v>
      </c>
      <c r="CZ264" s="313">
        <f t="shared" ref="CZ264" si="5741">IF($CL264="1",BA264,0)</f>
        <v>0</v>
      </c>
      <c r="DA264" s="313">
        <f t="shared" ref="DA264" si="5742">IF($CL264="1",BB264,0)</f>
        <v>0</v>
      </c>
      <c r="DB264" s="313">
        <f t="shared" ref="DB264" si="5743">IF($CL264="1",BC264,0)</f>
        <v>0</v>
      </c>
      <c r="DC264" s="313">
        <f t="shared" ref="DC264" si="5744">IF($CL264="1",BD264,0)</f>
        <v>0</v>
      </c>
      <c r="DD264" s="313">
        <f t="shared" ref="DD264" si="5745">IF($CL264="1",BE264,0)</f>
        <v>0</v>
      </c>
      <c r="DE264" s="313">
        <f t="shared" ref="DE264" si="5746">IF($CL264="1",BF264,0)</f>
        <v>0</v>
      </c>
      <c r="DF264" s="313">
        <f t="shared" ref="DF264" si="5747">IF($CL264="1",BG264,0)</f>
        <v>0</v>
      </c>
      <c r="DG264" s="313">
        <f t="shared" ref="DG264" si="5748">IF($CL264="1",BH264,0)</f>
        <v>0</v>
      </c>
      <c r="DH264" s="310">
        <f t="shared" ref="DH264" si="5749">IF($CL264="1",BI264,0)</f>
        <v>0</v>
      </c>
      <c r="DI264" s="321">
        <f t="shared" ref="DI264" si="5750">DB264+DF264+DH264</f>
        <v>0</v>
      </c>
      <c r="DJ264" s="321">
        <f t="shared" ref="DJ264" si="5751">CZ264+DD264</f>
        <v>0</v>
      </c>
      <c r="DK264" s="322">
        <f t="shared" ref="DK264" si="5752">IF(CE264=0,1,0)</f>
        <v>1</v>
      </c>
      <c r="DL264" s="322">
        <f t="shared" ref="DL264" si="5753">IFERROR(IF($AF264="N",AH264+AJ264+AL264+AN264,AF264+AH264+AJ264+AL264+AN264),0)*$DK264</f>
        <v>37.5</v>
      </c>
      <c r="DM264" s="322">
        <f t="shared" ref="DM264" si="5754">(AG264+AI264+AK264+AM264+AO264)*$DK264</f>
        <v>337.5</v>
      </c>
      <c r="DN264" s="322">
        <f t="shared" ref="DN264" si="5755">AS264+AW264+AY264-CW264</f>
        <v>337.5</v>
      </c>
      <c r="DO264" s="322">
        <f t="shared" ref="DO264" si="5756">BC264+BG264+BI264-DI264</f>
        <v>0</v>
      </c>
      <c r="DP264" s="322">
        <f t="shared" ref="DP264" si="5757">DN264+DO264</f>
        <v>337.5</v>
      </c>
      <c r="DQ264" s="323" t="str">
        <f>IF(OR(F264=vstupy!B$40,F264=vstupy!B$41,F264=vstupy!B$42,),"0","1")</f>
        <v>0</v>
      </c>
      <c r="DR264" s="315">
        <f t="shared" ref="DR264" si="5758">IF($DQ264="1",AQ264,"0")+CF264</f>
        <v>0</v>
      </c>
      <c r="DS264" s="313">
        <f t="shared" ref="DS264" si="5759">IF($DQ264="1",AS264,"0")+CG264</f>
        <v>0</v>
      </c>
      <c r="DT264" s="313">
        <f t="shared" ref="DT264" si="5760">IF($DQ264="1",AU264,"0")+CH264</f>
        <v>0</v>
      </c>
      <c r="DU264" s="313">
        <f t="shared" ref="DU264" si="5761">IF($DQ264="1",AW264,"0")+CI264</f>
        <v>0</v>
      </c>
      <c r="DV264" s="310">
        <f t="shared" ref="DV264" si="5762">IF($DQ264="1",AY264,"0")+CJ264</f>
        <v>0</v>
      </c>
      <c r="DW264" s="311">
        <f t="shared" ref="DW264" si="5763">SUM(DR264:DV266)</f>
        <v>0</v>
      </c>
      <c r="DX264" s="315" t="str">
        <f t="shared" ref="DX264" si="5764">IF($DQ264="1",BA264,"0")</f>
        <v>0</v>
      </c>
      <c r="DY264" s="313" t="str">
        <f t="shared" ref="DY264" si="5765">IF($DQ264="1",BC264,"0")</f>
        <v>0</v>
      </c>
      <c r="DZ264" s="313" t="str">
        <f t="shared" ref="DZ264" si="5766">IF($DQ264="1",BE264,"0")</f>
        <v>0</v>
      </c>
      <c r="EA264" s="313" t="str">
        <f t="shared" ref="EA264" si="5767">IF($DQ264="1",BG264,"0")</f>
        <v>0</v>
      </c>
      <c r="EB264" s="310" t="str">
        <f t="shared" ref="EB264" si="5768">IF($DQ264="1",BI264,"0")</f>
        <v>0</v>
      </c>
      <c r="EC264" s="311">
        <f t="shared" ref="EC264" si="5769">SUM(DX264:EB266)</f>
        <v>0</v>
      </c>
      <c r="ED264" s="312">
        <f t="shared" ref="ED264" si="5770">EC264+DW264</f>
        <v>0</v>
      </c>
    </row>
    <row r="265" spans="2:134" ht="12.6" customHeight="1" x14ac:dyDescent="0.2">
      <c r="B265" s="366"/>
      <c r="C265" s="363"/>
      <c r="D265" s="363"/>
      <c r="E265" s="363"/>
      <c r="F265" s="356"/>
      <c r="G265" s="362"/>
      <c r="H265" s="308"/>
      <c r="I265" s="308"/>
      <c r="J265" s="299"/>
      <c r="K265" s="356"/>
      <c r="L265" s="348"/>
      <c r="M265" s="354"/>
      <c r="N265" s="348"/>
      <c r="O265" s="348"/>
      <c r="P265" s="348"/>
      <c r="Q265" s="349"/>
      <c r="R265" s="350"/>
      <c r="S265" s="348"/>
      <c r="T265" s="351"/>
      <c r="U265" s="349"/>
      <c r="V265" s="350"/>
      <c r="W265" s="348"/>
      <c r="X265" s="283" t="s">
        <v>157</v>
      </c>
      <c r="Y265" s="284" t="s">
        <v>152</v>
      </c>
      <c r="Z265" s="285">
        <f>VLOOKUP($X265,vstupy!$B$18:$F$31,MATCH($Y265,vstupy!$B$17:$F$17,0),0)</f>
        <v>0</v>
      </c>
      <c r="AA265" s="286" t="s">
        <v>158</v>
      </c>
      <c r="AB265" s="285">
        <f>VLOOKUP($AA265,vstupy!$B$34:$C$36,2,FALSE)</f>
        <v>0</v>
      </c>
      <c r="AC265" s="285">
        <f t="shared" si="5152"/>
        <v>0</v>
      </c>
      <c r="AD265" s="339"/>
      <c r="AE265" s="326"/>
      <c r="AF265" s="315"/>
      <c r="AG265" s="330"/>
      <c r="AH265" s="330"/>
      <c r="AI265" s="330"/>
      <c r="AJ265" s="330"/>
      <c r="AK265" s="330"/>
      <c r="AL265" s="330"/>
      <c r="AM265" s="335"/>
      <c r="AN265" s="330"/>
      <c r="AO265" s="336"/>
      <c r="AP265" s="315"/>
      <c r="AQ265" s="313"/>
      <c r="AR265" s="313"/>
      <c r="AS265" s="313"/>
      <c r="AT265" s="313"/>
      <c r="AU265" s="313"/>
      <c r="AV265" s="313"/>
      <c r="AW265" s="313"/>
      <c r="AX265" s="313"/>
      <c r="AY265" s="313"/>
      <c r="AZ265" s="313"/>
      <c r="BA265" s="313"/>
      <c r="BB265" s="313"/>
      <c r="BC265" s="313"/>
      <c r="BD265" s="313"/>
      <c r="BE265" s="313"/>
      <c r="BF265" s="313"/>
      <c r="BG265" s="313"/>
      <c r="BH265" s="313"/>
      <c r="BI265" s="324"/>
      <c r="BJ265" s="314"/>
      <c r="BK265" s="315"/>
      <c r="BL265" s="313"/>
      <c r="BM265" s="313"/>
      <c r="BN265" s="313"/>
      <c r="BO265" s="313"/>
      <c r="BP265" s="313"/>
      <c r="BQ265" s="313"/>
      <c r="BR265" s="313"/>
      <c r="BS265" s="313"/>
      <c r="BT265" s="310"/>
      <c r="BU265" s="315"/>
      <c r="BV265" s="313"/>
      <c r="BW265" s="313"/>
      <c r="BX265" s="313"/>
      <c r="BY265" s="313"/>
      <c r="BZ265" s="313"/>
      <c r="CA265" s="313"/>
      <c r="CB265" s="313"/>
      <c r="CC265" s="313"/>
      <c r="CD265" s="310"/>
      <c r="CE265" s="316"/>
      <c r="CF265" s="315"/>
      <c r="CG265" s="313"/>
      <c r="CH265" s="313"/>
      <c r="CI265" s="313"/>
      <c r="CJ265" s="310"/>
      <c r="CK265" s="317"/>
      <c r="CL265" s="319"/>
      <c r="CM265" s="315"/>
      <c r="CN265" s="313"/>
      <c r="CO265" s="313"/>
      <c r="CP265" s="313"/>
      <c r="CQ265" s="313"/>
      <c r="CR265" s="313"/>
      <c r="CS265" s="313"/>
      <c r="CT265" s="313"/>
      <c r="CU265" s="313"/>
      <c r="CV265" s="310"/>
      <c r="CW265" s="314"/>
      <c r="CX265" s="314"/>
      <c r="CY265" s="315"/>
      <c r="CZ265" s="313"/>
      <c r="DA265" s="313"/>
      <c r="DB265" s="313"/>
      <c r="DC265" s="313"/>
      <c r="DD265" s="313"/>
      <c r="DE265" s="313"/>
      <c r="DF265" s="313"/>
      <c r="DG265" s="313"/>
      <c r="DH265" s="310"/>
      <c r="DI265" s="321"/>
      <c r="DJ265" s="321"/>
      <c r="DK265" s="322"/>
      <c r="DL265" s="322"/>
      <c r="DM265" s="322"/>
      <c r="DN265" s="322"/>
      <c r="DO265" s="322"/>
      <c r="DP265" s="322"/>
      <c r="DQ265" s="323"/>
      <c r="DR265" s="315"/>
      <c r="DS265" s="313"/>
      <c r="DT265" s="313"/>
      <c r="DU265" s="313"/>
      <c r="DV265" s="310"/>
      <c r="DW265" s="311"/>
      <c r="DX265" s="315"/>
      <c r="DY265" s="313"/>
      <c r="DZ265" s="313"/>
      <c r="EA265" s="313"/>
      <c r="EB265" s="310"/>
      <c r="EC265" s="311"/>
      <c r="ED265" s="312"/>
    </row>
    <row r="266" spans="2:134" ht="12.6" customHeight="1" thickBot="1" x14ac:dyDescent="0.25">
      <c r="B266" s="366"/>
      <c r="C266" s="363"/>
      <c r="D266" s="363"/>
      <c r="E266" s="363"/>
      <c r="F266" s="357"/>
      <c r="G266" s="362"/>
      <c r="H266" s="309"/>
      <c r="I266" s="309"/>
      <c r="J266" s="300"/>
      <c r="K266" s="357"/>
      <c r="L266" s="348"/>
      <c r="M266" s="354"/>
      <c r="N266" s="348"/>
      <c r="O266" s="348"/>
      <c r="P266" s="348"/>
      <c r="Q266" s="349"/>
      <c r="R266" s="350"/>
      <c r="S266" s="348"/>
      <c r="T266" s="351"/>
      <c r="U266" s="349"/>
      <c r="V266" s="350"/>
      <c r="W266" s="348"/>
      <c r="X266" s="283" t="s">
        <v>157</v>
      </c>
      <c r="Y266" s="284" t="s">
        <v>152</v>
      </c>
      <c r="Z266" s="285">
        <f>VLOOKUP($X266,vstupy!$B$18:$F$31,MATCH($Y266,vstupy!$B$17:$F$17,0),0)</f>
        <v>0</v>
      </c>
      <c r="AA266" s="286" t="s">
        <v>158</v>
      </c>
      <c r="AB266" s="285">
        <f>VLOOKUP($AA266,vstupy!$B$34:$C$36,2,FALSE)</f>
        <v>0</v>
      </c>
      <c r="AC266" s="285">
        <f t="shared" si="5152"/>
        <v>0</v>
      </c>
      <c r="AD266" s="340"/>
      <c r="AE266" s="327"/>
      <c r="AF266" s="329"/>
      <c r="AG266" s="331"/>
      <c r="AH266" s="331"/>
      <c r="AI266" s="330"/>
      <c r="AJ266" s="331"/>
      <c r="AK266" s="331"/>
      <c r="AL266" s="331"/>
      <c r="AM266" s="333"/>
      <c r="AN266" s="330"/>
      <c r="AO266" s="337"/>
      <c r="AP266" s="315"/>
      <c r="AQ266" s="313"/>
      <c r="AR266" s="313"/>
      <c r="AS266" s="313"/>
      <c r="AT266" s="313"/>
      <c r="AU266" s="313"/>
      <c r="AV266" s="313"/>
      <c r="AW266" s="313"/>
      <c r="AX266" s="313"/>
      <c r="AY266" s="313"/>
      <c r="AZ266" s="313"/>
      <c r="BA266" s="313"/>
      <c r="BB266" s="313"/>
      <c r="BC266" s="313"/>
      <c r="BD266" s="313"/>
      <c r="BE266" s="313"/>
      <c r="BF266" s="313"/>
      <c r="BG266" s="313"/>
      <c r="BH266" s="313"/>
      <c r="BI266" s="324"/>
      <c r="BJ266" s="314"/>
      <c r="BK266" s="315"/>
      <c r="BL266" s="313"/>
      <c r="BM266" s="313"/>
      <c r="BN266" s="313"/>
      <c r="BO266" s="313"/>
      <c r="BP266" s="313"/>
      <c r="BQ266" s="313"/>
      <c r="BR266" s="313"/>
      <c r="BS266" s="313"/>
      <c r="BT266" s="310"/>
      <c r="BU266" s="315"/>
      <c r="BV266" s="313"/>
      <c r="BW266" s="313"/>
      <c r="BX266" s="313"/>
      <c r="BY266" s="313"/>
      <c r="BZ266" s="313"/>
      <c r="CA266" s="313"/>
      <c r="CB266" s="313"/>
      <c r="CC266" s="313"/>
      <c r="CD266" s="310"/>
      <c r="CE266" s="316"/>
      <c r="CF266" s="315"/>
      <c r="CG266" s="313"/>
      <c r="CH266" s="313"/>
      <c r="CI266" s="313"/>
      <c r="CJ266" s="310"/>
      <c r="CK266" s="317"/>
      <c r="CL266" s="320"/>
      <c r="CM266" s="315"/>
      <c r="CN266" s="313"/>
      <c r="CO266" s="313"/>
      <c r="CP266" s="313"/>
      <c r="CQ266" s="313"/>
      <c r="CR266" s="313"/>
      <c r="CS266" s="313"/>
      <c r="CT266" s="313"/>
      <c r="CU266" s="313"/>
      <c r="CV266" s="310"/>
      <c r="CW266" s="314"/>
      <c r="CX266" s="314"/>
      <c r="CY266" s="315"/>
      <c r="CZ266" s="313"/>
      <c r="DA266" s="313"/>
      <c r="DB266" s="313"/>
      <c r="DC266" s="313"/>
      <c r="DD266" s="313"/>
      <c r="DE266" s="313"/>
      <c r="DF266" s="313"/>
      <c r="DG266" s="313"/>
      <c r="DH266" s="310"/>
      <c r="DI266" s="321"/>
      <c r="DJ266" s="321"/>
      <c r="DK266" s="322"/>
      <c r="DL266" s="322"/>
      <c r="DM266" s="322"/>
      <c r="DN266" s="322"/>
      <c r="DO266" s="322"/>
      <c r="DP266" s="322"/>
      <c r="DQ266" s="323"/>
      <c r="DR266" s="315"/>
      <c r="DS266" s="313"/>
      <c r="DT266" s="313"/>
      <c r="DU266" s="313"/>
      <c r="DV266" s="310"/>
      <c r="DW266" s="311"/>
      <c r="DX266" s="315"/>
      <c r="DY266" s="313"/>
      <c r="DZ266" s="313"/>
      <c r="EA266" s="313"/>
      <c r="EB266" s="310"/>
      <c r="EC266" s="311"/>
      <c r="ED266" s="312"/>
    </row>
    <row r="267" spans="2:134" ht="12.6" customHeight="1" x14ac:dyDescent="0.2">
      <c r="B267" s="365">
        <f t="shared" ref="B267:B327" si="5771">B264+1</f>
        <v>87</v>
      </c>
      <c r="C267" s="364" t="s">
        <v>436</v>
      </c>
      <c r="D267" s="364" t="s">
        <v>437</v>
      </c>
      <c r="E267" s="364" t="s">
        <v>438</v>
      </c>
      <c r="F267" s="358" t="s">
        <v>208</v>
      </c>
      <c r="G267" s="361">
        <v>46388</v>
      </c>
      <c r="H267" s="301" t="str">
        <f t="shared" si="5148"/>
        <v/>
      </c>
      <c r="I267" s="301" t="str">
        <f t="shared" ref="I267:I327" si="5772">IF($F267="3e)  Skoršia transpozícia  - zavedenie transpozície pred termínom ktorý určuje smernica EÚ. ",$H267,"NA")</f>
        <v>NA</v>
      </c>
      <c r="J267" s="304">
        <f t="shared" ref="J267" si="5773">IF(I267&gt;12,1,I267/12)</f>
        <v>1</v>
      </c>
      <c r="K267" s="358" t="s">
        <v>470</v>
      </c>
      <c r="L267" s="344">
        <v>3</v>
      </c>
      <c r="M267" s="354">
        <f t="shared" ref="M267" si="5774">IF(L267="N",0,L267)</f>
        <v>3</v>
      </c>
      <c r="N267" s="344" t="s">
        <v>211</v>
      </c>
      <c r="O267" s="344"/>
      <c r="P267" s="344">
        <v>110</v>
      </c>
      <c r="Q267" s="345" t="s">
        <v>185</v>
      </c>
      <c r="R267" s="346">
        <f>VLOOKUP(Q267,vstupy!$B$3:$C$15,2,FALSE)</f>
        <v>0.25</v>
      </c>
      <c r="S267" s="344"/>
      <c r="T267" s="347"/>
      <c r="U267" s="345" t="s">
        <v>36</v>
      </c>
      <c r="V267" s="346">
        <f>VLOOKUP(U267,vstupy!$B$3:$C$15,2,FALSE)</f>
        <v>0</v>
      </c>
      <c r="W267" s="344"/>
      <c r="X267" s="174" t="s">
        <v>157</v>
      </c>
      <c r="Y267" s="188" t="s">
        <v>152</v>
      </c>
      <c r="Z267" s="185">
        <f>VLOOKUP($X267,vstupy!$B$18:$F$31,MATCH($Y267,vstupy!$B$17:$F$17,0),0)</f>
        <v>0</v>
      </c>
      <c r="AA267" s="121" t="s">
        <v>158</v>
      </c>
      <c r="AB267" s="185">
        <f>VLOOKUP($AA267,vstupy!$B$34:$C$36,2,FALSE)</f>
        <v>0</v>
      </c>
      <c r="AC267" s="185">
        <f t="shared" ref="AC267:AC330" si="5775">Z267+AB267</f>
        <v>0</v>
      </c>
      <c r="AD267" s="341" t="s">
        <v>36</v>
      </c>
      <c r="AE267" s="325">
        <f>VLOOKUP(AD267,vstupy!$B$3:$C$15,2,FALSE)</f>
        <v>0</v>
      </c>
      <c r="AF267" s="328">
        <f t="shared" ref="AF267" si="5776">IFERROR(IF(M267=0,"N",O267/L267*J267),0)</f>
        <v>0</v>
      </c>
      <c r="AG267" s="330">
        <f t="shared" ref="AG267" si="5777">O267*J267</f>
        <v>0</v>
      </c>
      <c r="AH267" s="332">
        <f t="shared" ref="AH267" si="5778">P267*R267*J267</f>
        <v>27.5</v>
      </c>
      <c r="AI267" s="333">
        <f t="shared" ref="AI267" si="5779">IFERROR(AH267*M267,0)</f>
        <v>82.5</v>
      </c>
      <c r="AJ267" s="332">
        <f t="shared" ref="AJ267" si="5780">IFERROR(IF(M267=0,"N",S267/L267*J267),0)</f>
        <v>0</v>
      </c>
      <c r="AK267" s="330">
        <f t="shared" ref="AK267" si="5781">S267*J267</f>
        <v>0</v>
      </c>
      <c r="AL267" s="330">
        <f t="shared" ref="AL267" si="5782">T267*V267*J267</f>
        <v>0</v>
      </c>
      <c r="AM267" s="334">
        <f t="shared" ref="AM267" si="5783">IFERROR(AL267*M267,0)</f>
        <v>0</v>
      </c>
      <c r="AN267" s="333">
        <f t="shared" ref="AN267" si="5784">IF(W267&gt;0,IF(AE267&gt;0,($G$5/160)*(W267/60)*AE267*J267,0),IF(AE267&gt;0,($G$5/160)*((AC267+AC268+AC269)/60)*AE267*J267,0))</f>
        <v>0</v>
      </c>
      <c r="AO267" s="336">
        <f t="shared" ref="AO267" si="5785">IFERROR(AN267*M267,0)</f>
        <v>0</v>
      </c>
      <c r="AP267" s="315">
        <f t="shared" ref="AP267" si="5786">IF($N267="In (zvyšuje náklady)",AF267,0)</f>
        <v>0</v>
      </c>
      <c r="AQ267" s="313">
        <f t="shared" ref="AQ267" si="5787">IF($N267="In (zvyšuje náklady)",AG267,0)</f>
        <v>0</v>
      </c>
      <c r="AR267" s="313">
        <f t="shared" ref="AR267" si="5788">IF($N267="In (zvyšuje náklady)",AH267,0)</f>
        <v>27.5</v>
      </c>
      <c r="AS267" s="313">
        <f t="shared" ref="AS267" si="5789">IF($N267="In (zvyšuje náklady)",AI267,0)</f>
        <v>82.5</v>
      </c>
      <c r="AT267" s="313">
        <f t="shared" ref="AT267" si="5790">IF($N267="In (zvyšuje náklady)",AJ267,0)</f>
        <v>0</v>
      </c>
      <c r="AU267" s="313">
        <f t="shared" ref="AU267" si="5791">IF($N267="In (zvyšuje náklady)",AK267,0)</f>
        <v>0</v>
      </c>
      <c r="AV267" s="313">
        <f t="shared" ref="AV267" si="5792">IF($N267="In (zvyšuje náklady)",AL267,0)</f>
        <v>0</v>
      </c>
      <c r="AW267" s="313">
        <f t="shared" ref="AW267" si="5793">IF($N267="In (zvyšuje náklady)",AM267,0)</f>
        <v>0</v>
      </c>
      <c r="AX267" s="313">
        <f t="shared" ref="AX267" si="5794">IF($N267="In (zvyšuje náklady)",AN267,0)</f>
        <v>0</v>
      </c>
      <c r="AY267" s="313">
        <f t="shared" ref="AY267" si="5795">IF($N267="In (zvyšuje náklady)",AO267,0)</f>
        <v>0</v>
      </c>
      <c r="AZ267" s="313" t="str">
        <f t="shared" ref="AZ267" si="5796">IF($N267="Out (znižuje náklady)",AF267,"0")</f>
        <v>0</v>
      </c>
      <c r="BA267" s="313" t="str">
        <f t="shared" ref="BA267" si="5797">IF($N267="Out (znižuje náklady)",AG267,"0")</f>
        <v>0</v>
      </c>
      <c r="BB267" s="313" t="str">
        <f t="shared" ref="BB267" si="5798">IF($N267="Out (znižuje náklady)",AH267,"0")</f>
        <v>0</v>
      </c>
      <c r="BC267" s="313" t="str">
        <f t="shared" ref="BC267" si="5799">IF($N267="Out (znižuje náklady)",AI267,"0")</f>
        <v>0</v>
      </c>
      <c r="BD267" s="313" t="str">
        <f t="shared" ref="BD267" si="5800">IF($N267="Out (znižuje náklady)",AJ267,"0")</f>
        <v>0</v>
      </c>
      <c r="BE267" s="313" t="str">
        <f t="shared" ref="BE267" si="5801">IF($N267="Out (znižuje náklady)",AK267,"0")</f>
        <v>0</v>
      </c>
      <c r="BF267" s="313" t="str">
        <f t="shared" ref="BF267" si="5802">IF($N267="Out (znižuje náklady)",AL267,"0")</f>
        <v>0</v>
      </c>
      <c r="BG267" s="313" t="str">
        <f t="shared" ref="BG267" si="5803">IF($N267="Out (znižuje náklady)",AM267,"0")</f>
        <v>0</v>
      </c>
      <c r="BH267" s="313" t="str">
        <f t="shared" ref="BH267" si="5804">IF($N267="Out (znižuje náklady)",AN267,"0")</f>
        <v>0</v>
      </c>
      <c r="BI267" s="324" t="str">
        <f t="shared" ref="BI267" si="5805">IF($N267="Out (znižuje náklady)",AO267,"0")</f>
        <v>0</v>
      </c>
      <c r="BJ267" s="314">
        <f>IF(F267=vstupy!$B$47,0,1)</f>
        <v>1</v>
      </c>
      <c r="BK267" s="315">
        <f t="shared" ref="BK267" si="5806">$BJ267*AP267</f>
        <v>0</v>
      </c>
      <c r="BL267" s="313">
        <f t="shared" ref="BL267" si="5807">$BJ267*AQ267</f>
        <v>0</v>
      </c>
      <c r="BM267" s="313">
        <f t="shared" ref="BM267" si="5808">$BJ267*AR267</f>
        <v>27.5</v>
      </c>
      <c r="BN267" s="313">
        <f t="shared" ref="BN267" si="5809">$BJ267*AS267</f>
        <v>82.5</v>
      </c>
      <c r="BO267" s="313">
        <f t="shared" ref="BO267" si="5810">$BJ267*AT267</f>
        <v>0</v>
      </c>
      <c r="BP267" s="313">
        <f t="shared" ref="BP267" si="5811">$BJ267*AU267</f>
        <v>0</v>
      </c>
      <c r="BQ267" s="313">
        <f t="shared" ref="BQ267" si="5812">$BJ267*AV267</f>
        <v>0</v>
      </c>
      <c r="BR267" s="313">
        <f t="shared" ref="BR267" si="5813">$BJ267*AW267</f>
        <v>0</v>
      </c>
      <c r="BS267" s="313">
        <f t="shared" ref="BS267" si="5814">$BJ267*AX267</f>
        <v>0</v>
      </c>
      <c r="BT267" s="310">
        <f t="shared" ref="BT267" si="5815">$BJ267*AY267</f>
        <v>0</v>
      </c>
      <c r="BU267" s="315">
        <f t="shared" ref="BU267" si="5816">$BJ267*AZ267</f>
        <v>0</v>
      </c>
      <c r="BV267" s="313">
        <f t="shared" ref="BV267" si="5817">$BJ267*BA267</f>
        <v>0</v>
      </c>
      <c r="BW267" s="313">
        <f t="shared" ref="BW267" si="5818">$BJ267*BB267</f>
        <v>0</v>
      </c>
      <c r="BX267" s="313">
        <f t="shared" ref="BX267" si="5819">$BJ267*BC267</f>
        <v>0</v>
      </c>
      <c r="BY267" s="313">
        <f t="shared" ref="BY267" si="5820">$BJ267*BD267</f>
        <v>0</v>
      </c>
      <c r="BZ267" s="313">
        <f t="shared" ref="BZ267" si="5821">$BJ267*BE267</f>
        <v>0</v>
      </c>
      <c r="CA267" s="313">
        <f t="shared" ref="CA267" si="5822">$BJ267*BF267</f>
        <v>0</v>
      </c>
      <c r="CB267" s="313">
        <f t="shared" ref="CB267" si="5823">$BJ267*BG267</f>
        <v>0</v>
      </c>
      <c r="CC267" s="313">
        <f t="shared" ref="CC267" si="5824">$BJ267*BH267</f>
        <v>0</v>
      </c>
      <c r="CD267" s="310">
        <f t="shared" ref="CD267" si="5825">$BJ267*BI267</f>
        <v>0</v>
      </c>
      <c r="CE267" s="316">
        <f t="shared" ref="CE267" si="5826">IF(N267="Nemení sa",1,0)</f>
        <v>0</v>
      </c>
      <c r="CF267" s="315">
        <f t="shared" ref="CF267" si="5827">AG267*$CE267</f>
        <v>0</v>
      </c>
      <c r="CG267" s="313">
        <f t="shared" ref="CG267" si="5828">AI267*$CE267</f>
        <v>0</v>
      </c>
      <c r="CH267" s="313">
        <f t="shared" ref="CH267" si="5829">AK267*$CE267</f>
        <v>0</v>
      </c>
      <c r="CI267" s="313">
        <f t="shared" ref="CI267" si="5830">AM267*$CE267</f>
        <v>0</v>
      </c>
      <c r="CJ267" s="310">
        <f t="shared" ref="CJ267" si="5831">AO267*$CE267</f>
        <v>0</v>
      </c>
      <c r="CK267" s="317">
        <f t="shared" ref="CK267" si="5832">SUM(CF267:CJ269)</f>
        <v>0</v>
      </c>
      <c r="CL267" s="318">
        <f>IF(F267=vstupy!B$42,"1",0)</f>
        <v>0</v>
      </c>
      <c r="CM267" s="315">
        <f t="shared" ref="CM267" si="5833">IF($CL267="1",AP267,0)</f>
        <v>0</v>
      </c>
      <c r="CN267" s="313">
        <f t="shared" ref="CN267" si="5834">IF($CL267="1",AQ267,0)</f>
        <v>0</v>
      </c>
      <c r="CO267" s="313">
        <f t="shared" ref="CO267" si="5835">IF($CL267="1",AR267,0)</f>
        <v>0</v>
      </c>
      <c r="CP267" s="313">
        <f t="shared" ref="CP267" si="5836">IF($CL267="1",AS267,0)</f>
        <v>0</v>
      </c>
      <c r="CQ267" s="313">
        <f t="shared" ref="CQ267" si="5837">IF($CL267="1",AT267,0)</f>
        <v>0</v>
      </c>
      <c r="CR267" s="313">
        <f t="shared" ref="CR267" si="5838">IF($CL267="1",AU267,0)</f>
        <v>0</v>
      </c>
      <c r="CS267" s="313">
        <f t="shared" ref="CS267" si="5839">IF($CL267="1",AV267,0)</f>
        <v>0</v>
      </c>
      <c r="CT267" s="313">
        <f t="shared" ref="CT267" si="5840">IF($CL267="1",AW267,0)</f>
        <v>0</v>
      </c>
      <c r="CU267" s="313">
        <f t="shared" ref="CU267" si="5841">IF($CL267="1",AX267,0)</f>
        <v>0</v>
      </c>
      <c r="CV267" s="310">
        <f t="shared" ref="CV267" si="5842">IF($CL267="1",AY267,0)</f>
        <v>0</v>
      </c>
      <c r="CW267" s="314">
        <f t="shared" ref="CW267" si="5843">CP267+CT267+CV267</f>
        <v>0</v>
      </c>
      <c r="CX267" s="314">
        <f t="shared" ref="CX267" si="5844">CN267+CR267</f>
        <v>0</v>
      </c>
      <c r="CY267" s="315">
        <f t="shared" ref="CY267" si="5845">IF($CL267="1",AZ267,0)</f>
        <v>0</v>
      </c>
      <c r="CZ267" s="313">
        <f t="shared" ref="CZ267" si="5846">IF($CL267="1",BA267,0)</f>
        <v>0</v>
      </c>
      <c r="DA267" s="313">
        <f t="shared" ref="DA267" si="5847">IF($CL267="1",BB267,0)</f>
        <v>0</v>
      </c>
      <c r="DB267" s="313">
        <f t="shared" ref="DB267" si="5848">IF($CL267="1",BC267,0)</f>
        <v>0</v>
      </c>
      <c r="DC267" s="313">
        <f t="shared" ref="DC267" si="5849">IF($CL267="1",BD267,0)</f>
        <v>0</v>
      </c>
      <c r="DD267" s="313">
        <f t="shared" ref="DD267" si="5850">IF($CL267="1",BE267,0)</f>
        <v>0</v>
      </c>
      <c r="DE267" s="313">
        <f t="shared" ref="DE267" si="5851">IF($CL267="1",BF267,0)</f>
        <v>0</v>
      </c>
      <c r="DF267" s="313">
        <f t="shared" ref="DF267" si="5852">IF($CL267="1",BG267,0)</f>
        <v>0</v>
      </c>
      <c r="DG267" s="313">
        <f t="shared" ref="DG267" si="5853">IF($CL267="1",BH267,0)</f>
        <v>0</v>
      </c>
      <c r="DH267" s="310">
        <f t="shared" ref="DH267" si="5854">IF($CL267="1",BI267,0)</f>
        <v>0</v>
      </c>
      <c r="DI267" s="321">
        <f t="shared" ref="DI267" si="5855">DB267+DF267+DH267</f>
        <v>0</v>
      </c>
      <c r="DJ267" s="321">
        <f t="shared" ref="DJ267" si="5856">CZ267+DD267</f>
        <v>0</v>
      </c>
      <c r="DK267" s="322">
        <f t="shared" ref="DK267" si="5857">IF(CE267=0,1,0)</f>
        <v>1</v>
      </c>
      <c r="DL267" s="322">
        <f t="shared" ref="DL267" si="5858">IFERROR(IF($AF267="N",AH267+AJ267+AL267+AN267,AF267+AH267+AJ267+AL267+AN267),0)*$DK267</f>
        <v>27.5</v>
      </c>
      <c r="DM267" s="322">
        <f t="shared" ref="DM267" si="5859">(AG267+AI267+AK267+AM267+AO267)*$DK267</f>
        <v>82.5</v>
      </c>
      <c r="DN267" s="322">
        <f t="shared" ref="DN267" si="5860">AS267+AW267+AY267-CW267</f>
        <v>82.5</v>
      </c>
      <c r="DO267" s="322">
        <f t="shared" ref="DO267" si="5861">BC267+BG267+BI267-DI267</f>
        <v>0</v>
      </c>
      <c r="DP267" s="322">
        <f t="shared" ref="DP267" si="5862">DN267+DO267</f>
        <v>82.5</v>
      </c>
      <c r="DQ267" s="323" t="str">
        <f>IF(OR(F267=vstupy!B$40,F267=vstupy!B$41,F267=vstupy!B$42,),"0","1")</f>
        <v>0</v>
      </c>
      <c r="DR267" s="315">
        <f t="shared" ref="DR267" si="5863">IF($DQ267="1",AQ267,"0")+CF267</f>
        <v>0</v>
      </c>
      <c r="DS267" s="313">
        <f t="shared" ref="DS267" si="5864">IF($DQ267="1",AS267,"0")+CG267</f>
        <v>0</v>
      </c>
      <c r="DT267" s="313">
        <f t="shared" ref="DT267" si="5865">IF($DQ267="1",AU267,"0")+CH267</f>
        <v>0</v>
      </c>
      <c r="DU267" s="313">
        <f t="shared" ref="DU267" si="5866">IF($DQ267="1",AW267,"0")+CI267</f>
        <v>0</v>
      </c>
      <c r="DV267" s="310">
        <f t="shared" ref="DV267" si="5867">IF($DQ267="1",AY267,"0")+CJ267</f>
        <v>0</v>
      </c>
      <c r="DW267" s="311">
        <f t="shared" ref="DW267" si="5868">SUM(DR267:DV269)</f>
        <v>0</v>
      </c>
      <c r="DX267" s="315" t="str">
        <f t="shared" ref="DX267" si="5869">IF($DQ267="1",BA267,"0")</f>
        <v>0</v>
      </c>
      <c r="DY267" s="313" t="str">
        <f t="shared" ref="DY267" si="5870">IF($DQ267="1",BC267,"0")</f>
        <v>0</v>
      </c>
      <c r="DZ267" s="313" t="str">
        <f t="shared" ref="DZ267" si="5871">IF($DQ267="1",BE267,"0")</f>
        <v>0</v>
      </c>
      <c r="EA267" s="313" t="str">
        <f t="shared" ref="EA267" si="5872">IF($DQ267="1",BG267,"0")</f>
        <v>0</v>
      </c>
      <c r="EB267" s="310" t="str">
        <f t="shared" ref="EB267" si="5873">IF($DQ267="1",BI267,"0")</f>
        <v>0</v>
      </c>
      <c r="EC267" s="311">
        <f t="shared" ref="EC267" si="5874">SUM(DX267:EB269)</f>
        <v>0</v>
      </c>
      <c r="ED267" s="312">
        <f t="shared" ref="ED267" si="5875">EC267+DW267</f>
        <v>0</v>
      </c>
    </row>
    <row r="268" spans="2:134" ht="12.6" customHeight="1" x14ac:dyDescent="0.2">
      <c r="B268" s="365"/>
      <c r="C268" s="364"/>
      <c r="D268" s="364"/>
      <c r="E268" s="364"/>
      <c r="F268" s="359"/>
      <c r="G268" s="361"/>
      <c r="H268" s="302"/>
      <c r="I268" s="302"/>
      <c r="J268" s="305"/>
      <c r="K268" s="359"/>
      <c r="L268" s="344"/>
      <c r="M268" s="354"/>
      <c r="N268" s="344"/>
      <c r="O268" s="344"/>
      <c r="P268" s="344"/>
      <c r="Q268" s="345"/>
      <c r="R268" s="346"/>
      <c r="S268" s="344"/>
      <c r="T268" s="347"/>
      <c r="U268" s="345"/>
      <c r="V268" s="346"/>
      <c r="W268" s="344"/>
      <c r="X268" s="174" t="s">
        <v>157</v>
      </c>
      <c r="Y268" s="188" t="s">
        <v>152</v>
      </c>
      <c r="Z268" s="185">
        <f>VLOOKUP($X268,vstupy!$B$18:$F$31,MATCH($Y268,vstupy!$B$17:$F$17,0),0)</f>
        <v>0</v>
      </c>
      <c r="AA268" s="121" t="s">
        <v>158</v>
      </c>
      <c r="AB268" s="185">
        <f>VLOOKUP($AA268,vstupy!$B$34:$C$36,2,FALSE)</f>
        <v>0</v>
      </c>
      <c r="AC268" s="185">
        <f t="shared" si="5775"/>
        <v>0</v>
      </c>
      <c r="AD268" s="342"/>
      <c r="AE268" s="326"/>
      <c r="AF268" s="315"/>
      <c r="AG268" s="330"/>
      <c r="AH268" s="330"/>
      <c r="AI268" s="330"/>
      <c r="AJ268" s="330"/>
      <c r="AK268" s="330"/>
      <c r="AL268" s="330"/>
      <c r="AM268" s="335"/>
      <c r="AN268" s="330"/>
      <c r="AO268" s="336"/>
      <c r="AP268" s="315"/>
      <c r="AQ268" s="313"/>
      <c r="AR268" s="313"/>
      <c r="AS268" s="313"/>
      <c r="AT268" s="313"/>
      <c r="AU268" s="313"/>
      <c r="AV268" s="313"/>
      <c r="AW268" s="313"/>
      <c r="AX268" s="313"/>
      <c r="AY268" s="313"/>
      <c r="AZ268" s="313"/>
      <c r="BA268" s="313"/>
      <c r="BB268" s="313"/>
      <c r="BC268" s="313"/>
      <c r="BD268" s="313"/>
      <c r="BE268" s="313"/>
      <c r="BF268" s="313"/>
      <c r="BG268" s="313"/>
      <c r="BH268" s="313"/>
      <c r="BI268" s="324"/>
      <c r="BJ268" s="314"/>
      <c r="BK268" s="315"/>
      <c r="BL268" s="313"/>
      <c r="BM268" s="313"/>
      <c r="BN268" s="313"/>
      <c r="BO268" s="313"/>
      <c r="BP268" s="313"/>
      <c r="BQ268" s="313"/>
      <c r="BR268" s="313"/>
      <c r="BS268" s="313"/>
      <c r="BT268" s="310"/>
      <c r="BU268" s="315"/>
      <c r="BV268" s="313"/>
      <c r="BW268" s="313"/>
      <c r="BX268" s="313"/>
      <c r="BY268" s="313"/>
      <c r="BZ268" s="313"/>
      <c r="CA268" s="313"/>
      <c r="CB268" s="313"/>
      <c r="CC268" s="313"/>
      <c r="CD268" s="310"/>
      <c r="CE268" s="316"/>
      <c r="CF268" s="315"/>
      <c r="CG268" s="313"/>
      <c r="CH268" s="313"/>
      <c r="CI268" s="313"/>
      <c r="CJ268" s="310"/>
      <c r="CK268" s="317"/>
      <c r="CL268" s="319"/>
      <c r="CM268" s="315"/>
      <c r="CN268" s="313"/>
      <c r="CO268" s="313"/>
      <c r="CP268" s="313"/>
      <c r="CQ268" s="313"/>
      <c r="CR268" s="313"/>
      <c r="CS268" s="313"/>
      <c r="CT268" s="313"/>
      <c r="CU268" s="313"/>
      <c r="CV268" s="310"/>
      <c r="CW268" s="314"/>
      <c r="CX268" s="314"/>
      <c r="CY268" s="315"/>
      <c r="CZ268" s="313"/>
      <c r="DA268" s="313"/>
      <c r="DB268" s="313"/>
      <c r="DC268" s="313"/>
      <c r="DD268" s="313"/>
      <c r="DE268" s="313"/>
      <c r="DF268" s="313"/>
      <c r="DG268" s="313"/>
      <c r="DH268" s="310"/>
      <c r="DI268" s="321"/>
      <c r="DJ268" s="321"/>
      <c r="DK268" s="322"/>
      <c r="DL268" s="322"/>
      <c r="DM268" s="322"/>
      <c r="DN268" s="322"/>
      <c r="DO268" s="322"/>
      <c r="DP268" s="322"/>
      <c r="DQ268" s="323"/>
      <c r="DR268" s="315"/>
      <c r="DS268" s="313"/>
      <c r="DT268" s="313"/>
      <c r="DU268" s="313"/>
      <c r="DV268" s="310"/>
      <c r="DW268" s="311"/>
      <c r="DX268" s="315"/>
      <c r="DY268" s="313"/>
      <c r="DZ268" s="313"/>
      <c r="EA268" s="313"/>
      <c r="EB268" s="310"/>
      <c r="EC268" s="311"/>
      <c r="ED268" s="312"/>
    </row>
    <row r="269" spans="2:134" ht="12.6" customHeight="1" thickBot="1" x14ac:dyDescent="0.25">
      <c r="B269" s="365"/>
      <c r="C269" s="364"/>
      <c r="D269" s="364"/>
      <c r="E269" s="364"/>
      <c r="F269" s="360"/>
      <c r="G269" s="361"/>
      <c r="H269" s="303"/>
      <c r="I269" s="303"/>
      <c r="J269" s="306"/>
      <c r="K269" s="360"/>
      <c r="L269" s="344"/>
      <c r="M269" s="354"/>
      <c r="N269" s="344"/>
      <c r="O269" s="344"/>
      <c r="P269" s="344"/>
      <c r="Q269" s="345"/>
      <c r="R269" s="346"/>
      <c r="S269" s="344"/>
      <c r="T269" s="347"/>
      <c r="U269" s="345"/>
      <c r="V269" s="346"/>
      <c r="W269" s="344"/>
      <c r="X269" s="174" t="s">
        <v>157</v>
      </c>
      <c r="Y269" s="188" t="s">
        <v>152</v>
      </c>
      <c r="Z269" s="185">
        <f>VLOOKUP($X269,vstupy!$B$18:$F$31,MATCH($Y269,vstupy!$B$17:$F$17,0),0)</f>
        <v>0</v>
      </c>
      <c r="AA269" s="121" t="s">
        <v>158</v>
      </c>
      <c r="AB269" s="185">
        <f>VLOOKUP($AA269,vstupy!$B$34:$C$36,2,FALSE)</f>
        <v>0</v>
      </c>
      <c r="AC269" s="185">
        <f t="shared" si="5775"/>
        <v>0</v>
      </c>
      <c r="AD269" s="343"/>
      <c r="AE269" s="327"/>
      <c r="AF269" s="329"/>
      <c r="AG269" s="331"/>
      <c r="AH269" s="331"/>
      <c r="AI269" s="330"/>
      <c r="AJ269" s="331"/>
      <c r="AK269" s="331"/>
      <c r="AL269" s="331"/>
      <c r="AM269" s="333"/>
      <c r="AN269" s="330"/>
      <c r="AO269" s="337"/>
      <c r="AP269" s="315"/>
      <c r="AQ269" s="313"/>
      <c r="AR269" s="313"/>
      <c r="AS269" s="313"/>
      <c r="AT269" s="313"/>
      <c r="AU269" s="313"/>
      <c r="AV269" s="313"/>
      <c r="AW269" s="313"/>
      <c r="AX269" s="313"/>
      <c r="AY269" s="313"/>
      <c r="AZ269" s="313"/>
      <c r="BA269" s="313"/>
      <c r="BB269" s="313"/>
      <c r="BC269" s="313"/>
      <c r="BD269" s="313"/>
      <c r="BE269" s="313"/>
      <c r="BF269" s="313"/>
      <c r="BG269" s="313"/>
      <c r="BH269" s="313"/>
      <c r="BI269" s="324"/>
      <c r="BJ269" s="314"/>
      <c r="BK269" s="315"/>
      <c r="BL269" s="313"/>
      <c r="BM269" s="313"/>
      <c r="BN269" s="313"/>
      <c r="BO269" s="313"/>
      <c r="BP269" s="313"/>
      <c r="BQ269" s="313"/>
      <c r="BR269" s="313"/>
      <c r="BS269" s="313"/>
      <c r="BT269" s="310"/>
      <c r="BU269" s="315"/>
      <c r="BV269" s="313"/>
      <c r="BW269" s="313"/>
      <c r="BX269" s="313"/>
      <c r="BY269" s="313"/>
      <c r="BZ269" s="313"/>
      <c r="CA269" s="313"/>
      <c r="CB269" s="313"/>
      <c r="CC269" s="313"/>
      <c r="CD269" s="310"/>
      <c r="CE269" s="316"/>
      <c r="CF269" s="315"/>
      <c r="CG269" s="313"/>
      <c r="CH269" s="313"/>
      <c r="CI269" s="313"/>
      <c r="CJ269" s="310"/>
      <c r="CK269" s="317"/>
      <c r="CL269" s="320"/>
      <c r="CM269" s="315"/>
      <c r="CN269" s="313"/>
      <c r="CO269" s="313"/>
      <c r="CP269" s="313"/>
      <c r="CQ269" s="313"/>
      <c r="CR269" s="313"/>
      <c r="CS269" s="313"/>
      <c r="CT269" s="313"/>
      <c r="CU269" s="313"/>
      <c r="CV269" s="310"/>
      <c r="CW269" s="314"/>
      <c r="CX269" s="314"/>
      <c r="CY269" s="315"/>
      <c r="CZ269" s="313"/>
      <c r="DA269" s="313"/>
      <c r="DB269" s="313"/>
      <c r="DC269" s="313"/>
      <c r="DD269" s="313"/>
      <c r="DE269" s="313"/>
      <c r="DF269" s="313"/>
      <c r="DG269" s="313"/>
      <c r="DH269" s="310"/>
      <c r="DI269" s="321"/>
      <c r="DJ269" s="321"/>
      <c r="DK269" s="322"/>
      <c r="DL269" s="322"/>
      <c r="DM269" s="322"/>
      <c r="DN269" s="322"/>
      <c r="DO269" s="322"/>
      <c r="DP269" s="322"/>
      <c r="DQ269" s="323"/>
      <c r="DR269" s="315"/>
      <c r="DS269" s="313"/>
      <c r="DT269" s="313"/>
      <c r="DU269" s="313"/>
      <c r="DV269" s="310"/>
      <c r="DW269" s="311"/>
      <c r="DX269" s="315"/>
      <c r="DY269" s="313"/>
      <c r="DZ269" s="313"/>
      <c r="EA269" s="313"/>
      <c r="EB269" s="310"/>
      <c r="EC269" s="311"/>
      <c r="ED269" s="312"/>
    </row>
    <row r="270" spans="2:134" ht="12.6" customHeight="1" x14ac:dyDescent="0.2">
      <c r="B270" s="366">
        <f t="shared" ref="B270:B324" si="5876">B267+1</f>
        <v>88</v>
      </c>
      <c r="C270" s="363" t="s">
        <v>441</v>
      </c>
      <c r="D270" s="363" t="s">
        <v>442</v>
      </c>
      <c r="E270" s="363" t="s">
        <v>443</v>
      </c>
      <c r="F270" s="355" t="s">
        <v>208</v>
      </c>
      <c r="G270" s="362">
        <v>46388</v>
      </c>
      <c r="H270" s="307" t="str">
        <f t="shared" si="5254"/>
        <v/>
      </c>
      <c r="I270" s="307" t="str">
        <f t="shared" si="5668"/>
        <v>NA</v>
      </c>
      <c r="J270" s="298">
        <f t="shared" si="5669"/>
        <v>1</v>
      </c>
      <c r="K270" s="355" t="s">
        <v>471</v>
      </c>
      <c r="L270" s="348">
        <v>3</v>
      </c>
      <c r="M270" s="354">
        <f t="shared" ref="M270" si="5877">IF(L270="N",0,L270)</f>
        <v>3</v>
      </c>
      <c r="N270" s="348" t="s">
        <v>211</v>
      </c>
      <c r="O270" s="348"/>
      <c r="P270" s="348">
        <v>110</v>
      </c>
      <c r="Q270" s="349" t="s">
        <v>185</v>
      </c>
      <c r="R270" s="350">
        <f>VLOOKUP(Q270,vstupy!$B$3:$C$15,2,FALSE)</f>
        <v>0.25</v>
      </c>
      <c r="S270" s="348"/>
      <c r="T270" s="351"/>
      <c r="U270" s="349" t="s">
        <v>36</v>
      </c>
      <c r="V270" s="350">
        <f>VLOOKUP(U270,vstupy!$B$3:$C$15,2,FALSE)</f>
        <v>0</v>
      </c>
      <c r="W270" s="348"/>
      <c r="X270" s="283" t="s">
        <v>157</v>
      </c>
      <c r="Y270" s="284" t="s">
        <v>152</v>
      </c>
      <c r="Z270" s="285">
        <f>VLOOKUP($X270,vstupy!$B$18:$F$31,MATCH($Y270,vstupy!$B$17:$F$17,0),0)</f>
        <v>0</v>
      </c>
      <c r="AA270" s="286" t="s">
        <v>158</v>
      </c>
      <c r="AB270" s="285">
        <f>VLOOKUP($AA270,vstupy!$B$34:$C$36,2,FALSE)</f>
        <v>0</v>
      </c>
      <c r="AC270" s="285">
        <f t="shared" si="5775"/>
        <v>0</v>
      </c>
      <c r="AD270" s="338" t="s">
        <v>36</v>
      </c>
      <c r="AE270" s="325">
        <f>VLOOKUP(AD270,vstupy!$B$3:$C$15,2,FALSE)</f>
        <v>0</v>
      </c>
      <c r="AF270" s="328">
        <f t="shared" ref="AF270" si="5878">IFERROR(IF(M270=0,"N",O270/L270*J270),0)</f>
        <v>0</v>
      </c>
      <c r="AG270" s="330">
        <f t="shared" ref="AG270" si="5879">O270*J270</f>
        <v>0</v>
      </c>
      <c r="AH270" s="332">
        <f t="shared" ref="AH270" si="5880">P270*R270*J270</f>
        <v>27.5</v>
      </c>
      <c r="AI270" s="333">
        <f t="shared" ref="AI270" si="5881">IFERROR(AH270*M270,0)</f>
        <v>82.5</v>
      </c>
      <c r="AJ270" s="332">
        <f t="shared" ref="AJ270" si="5882">IFERROR(IF(M270=0,"N",S270/L270*J270),0)</f>
        <v>0</v>
      </c>
      <c r="AK270" s="330">
        <f t="shared" ref="AK270" si="5883">S270*J270</f>
        <v>0</v>
      </c>
      <c r="AL270" s="330">
        <f t="shared" ref="AL270" si="5884">T270*V270*J270</f>
        <v>0</v>
      </c>
      <c r="AM270" s="334">
        <f t="shared" ref="AM270" si="5885">IFERROR(AL270*M270,0)</f>
        <v>0</v>
      </c>
      <c r="AN270" s="333">
        <f t="shared" ref="AN270" si="5886">IF(W270&gt;0,IF(AE270&gt;0,($G$5/160)*(W270/60)*AE270*J270,0),IF(AE270&gt;0,($G$5/160)*((AC270+AC271+AC272)/60)*AE270*J270,0))</f>
        <v>0</v>
      </c>
      <c r="AO270" s="336">
        <f t="shared" ref="AO270" si="5887">IFERROR(AN270*M270,0)</f>
        <v>0</v>
      </c>
      <c r="AP270" s="315">
        <f t="shared" ref="AP270" si="5888">IF($N270="In (zvyšuje náklady)",AF270,0)</f>
        <v>0</v>
      </c>
      <c r="AQ270" s="313">
        <f t="shared" ref="AQ270" si="5889">IF($N270="In (zvyšuje náklady)",AG270,0)</f>
        <v>0</v>
      </c>
      <c r="AR270" s="313">
        <f t="shared" ref="AR270" si="5890">IF($N270="In (zvyšuje náklady)",AH270,0)</f>
        <v>27.5</v>
      </c>
      <c r="AS270" s="313">
        <f t="shared" ref="AS270" si="5891">IF($N270="In (zvyšuje náklady)",AI270,0)</f>
        <v>82.5</v>
      </c>
      <c r="AT270" s="313">
        <f t="shared" ref="AT270" si="5892">IF($N270="In (zvyšuje náklady)",AJ270,0)</f>
        <v>0</v>
      </c>
      <c r="AU270" s="313">
        <f t="shared" ref="AU270" si="5893">IF($N270="In (zvyšuje náklady)",AK270,0)</f>
        <v>0</v>
      </c>
      <c r="AV270" s="313">
        <f t="shared" ref="AV270" si="5894">IF($N270="In (zvyšuje náklady)",AL270,0)</f>
        <v>0</v>
      </c>
      <c r="AW270" s="313">
        <f t="shared" ref="AW270" si="5895">IF($N270="In (zvyšuje náklady)",AM270,0)</f>
        <v>0</v>
      </c>
      <c r="AX270" s="313">
        <f t="shared" ref="AX270" si="5896">IF($N270="In (zvyšuje náklady)",AN270,0)</f>
        <v>0</v>
      </c>
      <c r="AY270" s="313">
        <f t="shared" ref="AY270" si="5897">IF($N270="In (zvyšuje náklady)",AO270,0)</f>
        <v>0</v>
      </c>
      <c r="AZ270" s="313" t="str">
        <f t="shared" ref="AZ270" si="5898">IF($N270="Out (znižuje náklady)",AF270,"0")</f>
        <v>0</v>
      </c>
      <c r="BA270" s="313" t="str">
        <f t="shared" ref="BA270" si="5899">IF($N270="Out (znižuje náklady)",AG270,"0")</f>
        <v>0</v>
      </c>
      <c r="BB270" s="313" t="str">
        <f t="shared" ref="BB270" si="5900">IF($N270="Out (znižuje náklady)",AH270,"0")</f>
        <v>0</v>
      </c>
      <c r="BC270" s="313" t="str">
        <f t="shared" ref="BC270" si="5901">IF($N270="Out (znižuje náklady)",AI270,"0")</f>
        <v>0</v>
      </c>
      <c r="BD270" s="313" t="str">
        <f t="shared" ref="BD270" si="5902">IF($N270="Out (znižuje náklady)",AJ270,"0")</f>
        <v>0</v>
      </c>
      <c r="BE270" s="313" t="str">
        <f t="shared" ref="BE270" si="5903">IF($N270="Out (znižuje náklady)",AK270,"0")</f>
        <v>0</v>
      </c>
      <c r="BF270" s="313" t="str">
        <f t="shared" ref="BF270" si="5904">IF($N270="Out (znižuje náklady)",AL270,"0")</f>
        <v>0</v>
      </c>
      <c r="BG270" s="313" t="str">
        <f t="shared" ref="BG270" si="5905">IF($N270="Out (znižuje náklady)",AM270,"0")</f>
        <v>0</v>
      </c>
      <c r="BH270" s="313" t="str">
        <f t="shared" ref="BH270" si="5906">IF($N270="Out (znižuje náklady)",AN270,"0")</f>
        <v>0</v>
      </c>
      <c r="BI270" s="324" t="str">
        <f t="shared" ref="BI270" si="5907">IF($N270="Out (znižuje náklady)",AO270,"0")</f>
        <v>0</v>
      </c>
      <c r="BJ270" s="314">
        <f>IF(F270=vstupy!$B$47,0,1)</f>
        <v>1</v>
      </c>
      <c r="BK270" s="315">
        <f t="shared" ref="BK270" si="5908">$BJ270*AP270</f>
        <v>0</v>
      </c>
      <c r="BL270" s="313">
        <f t="shared" ref="BL270" si="5909">$BJ270*AQ270</f>
        <v>0</v>
      </c>
      <c r="BM270" s="313">
        <f t="shared" ref="BM270" si="5910">$BJ270*AR270</f>
        <v>27.5</v>
      </c>
      <c r="BN270" s="313">
        <f t="shared" ref="BN270" si="5911">$BJ270*AS270</f>
        <v>82.5</v>
      </c>
      <c r="BO270" s="313">
        <f t="shared" ref="BO270" si="5912">$BJ270*AT270</f>
        <v>0</v>
      </c>
      <c r="BP270" s="313">
        <f t="shared" ref="BP270" si="5913">$BJ270*AU270</f>
        <v>0</v>
      </c>
      <c r="BQ270" s="313">
        <f t="shared" ref="BQ270" si="5914">$BJ270*AV270</f>
        <v>0</v>
      </c>
      <c r="BR270" s="313">
        <f t="shared" ref="BR270" si="5915">$BJ270*AW270</f>
        <v>0</v>
      </c>
      <c r="BS270" s="313">
        <f t="shared" ref="BS270" si="5916">$BJ270*AX270</f>
        <v>0</v>
      </c>
      <c r="BT270" s="310">
        <f t="shared" ref="BT270" si="5917">$BJ270*AY270</f>
        <v>0</v>
      </c>
      <c r="BU270" s="315">
        <f t="shared" ref="BU270" si="5918">$BJ270*AZ270</f>
        <v>0</v>
      </c>
      <c r="BV270" s="313">
        <f t="shared" ref="BV270" si="5919">$BJ270*BA270</f>
        <v>0</v>
      </c>
      <c r="BW270" s="313">
        <f t="shared" ref="BW270" si="5920">$BJ270*BB270</f>
        <v>0</v>
      </c>
      <c r="BX270" s="313">
        <f t="shared" ref="BX270" si="5921">$BJ270*BC270</f>
        <v>0</v>
      </c>
      <c r="BY270" s="313">
        <f t="shared" ref="BY270" si="5922">$BJ270*BD270</f>
        <v>0</v>
      </c>
      <c r="BZ270" s="313">
        <f t="shared" ref="BZ270" si="5923">$BJ270*BE270</f>
        <v>0</v>
      </c>
      <c r="CA270" s="313">
        <f t="shared" ref="CA270" si="5924">$BJ270*BF270</f>
        <v>0</v>
      </c>
      <c r="CB270" s="313">
        <f t="shared" ref="CB270" si="5925">$BJ270*BG270</f>
        <v>0</v>
      </c>
      <c r="CC270" s="313">
        <f t="shared" ref="CC270" si="5926">$BJ270*BH270</f>
        <v>0</v>
      </c>
      <c r="CD270" s="310">
        <f t="shared" ref="CD270" si="5927">$BJ270*BI270</f>
        <v>0</v>
      </c>
      <c r="CE270" s="316">
        <f t="shared" ref="CE270" si="5928">IF(N270="Nemení sa",1,0)</f>
        <v>0</v>
      </c>
      <c r="CF270" s="315">
        <f t="shared" ref="CF270" si="5929">AG270*$CE270</f>
        <v>0</v>
      </c>
      <c r="CG270" s="313">
        <f t="shared" ref="CG270" si="5930">AI270*$CE270</f>
        <v>0</v>
      </c>
      <c r="CH270" s="313">
        <f t="shared" ref="CH270" si="5931">AK270*$CE270</f>
        <v>0</v>
      </c>
      <c r="CI270" s="313">
        <f t="shared" ref="CI270" si="5932">AM270*$CE270</f>
        <v>0</v>
      </c>
      <c r="CJ270" s="310">
        <f t="shared" ref="CJ270" si="5933">AO270*$CE270</f>
        <v>0</v>
      </c>
      <c r="CK270" s="317">
        <f t="shared" ref="CK270" si="5934">SUM(CF270:CJ272)</f>
        <v>0</v>
      </c>
      <c r="CL270" s="318">
        <f>IF(F270=vstupy!B$42,"1",0)</f>
        <v>0</v>
      </c>
      <c r="CM270" s="315">
        <f t="shared" ref="CM270" si="5935">IF($CL270="1",AP270,0)</f>
        <v>0</v>
      </c>
      <c r="CN270" s="313">
        <f t="shared" ref="CN270" si="5936">IF($CL270="1",AQ270,0)</f>
        <v>0</v>
      </c>
      <c r="CO270" s="313">
        <f t="shared" ref="CO270" si="5937">IF($CL270="1",AR270,0)</f>
        <v>0</v>
      </c>
      <c r="CP270" s="313">
        <f t="shared" ref="CP270" si="5938">IF($CL270="1",AS270,0)</f>
        <v>0</v>
      </c>
      <c r="CQ270" s="313">
        <f t="shared" ref="CQ270" si="5939">IF($CL270="1",AT270,0)</f>
        <v>0</v>
      </c>
      <c r="CR270" s="313">
        <f t="shared" ref="CR270" si="5940">IF($CL270="1",AU270,0)</f>
        <v>0</v>
      </c>
      <c r="CS270" s="313">
        <f t="shared" ref="CS270" si="5941">IF($CL270="1",AV270,0)</f>
        <v>0</v>
      </c>
      <c r="CT270" s="313">
        <f t="shared" ref="CT270" si="5942">IF($CL270="1",AW270,0)</f>
        <v>0</v>
      </c>
      <c r="CU270" s="313">
        <f t="shared" ref="CU270" si="5943">IF($CL270="1",AX270,0)</f>
        <v>0</v>
      </c>
      <c r="CV270" s="310">
        <f t="shared" ref="CV270" si="5944">IF($CL270="1",AY270,0)</f>
        <v>0</v>
      </c>
      <c r="CW270" s="314">
        <f t="shared" ref="CW270" si="5945">CP270+CT270+CV270</f>
        <v>0</v>
      </c>
      <c r="CX270" s="314">
        <f t="shared" ref="CX270" si="5946">CN270+CR270</f>
        <v>0</v>
      </c>
      <c r="CY270" s="315">
        <f t="shared" ref="CY270" si="5947">IF($CL270="1",AZ270,0)</f>
        <v>0</v>
      </c>
      <c r="CZ270" s="313">
        <f t="shared" ref="CZ270" si="5948">IF($CL270="1",BA270,0)</f>
        <v>0</v>
      </c>
      <c r="DA270" s="313">
        <f t="shared" ref="DA270" si="5949">IF($CL270="1",BB270,0)</f>
        <v>0</v>
      </c>
      <c r="DB270" s="313">
        <f t="shared" ref="DB270" si="5950">IF($CL270="1",BC270,0)</f>
        <v>0</v>
      </c>
      <c r="DC270" s="313">
        <f t="shared" ref="DC270" si="5951">IF($CL270="1",BD270,0)</f>
        <v>0</v>
      </c>
      <c r="DD270" s="313">
        <f t="shared" ref="DD270" si="5952">IF($CL270="1",BE270,0)</f>
        <v>0</v>
      </c>
      <c r="DE270" s="313">
        <f t="shared" ref="DE270" si="5953">IF($CL270="1",BF270,0)</f>
        <v>0</v>
      </c>
      <c r="DF270" s="313">
        <f t="shared" ref="DF270" si="5954">IF($CL270="1",BG270,0)</f>
        <v>0</v>
      </c>
      <c r="DG270" s="313">
        <f t="shared" ref="DG270" si="5955">IF($CL270="1",BH270,0)</f>
        <v>0</v>
      </c>
      <c r="DH270" s="310">
        <f t="shared" ref="DH270" si="5956">IF($CL270="1",BI270,0)</f>
        <v>0</v>
      </c>
      <c r="DI270" s="321">
        <f t="shared" ref="DI270" si="5957">DB270+DF270+DH270</f>
        <v>0</v>
      </c>
      <c r="DJ270" s="321">
        <f t="shared" ref="DJ270" si="5958">CZ270+DD270</f>
        <v>0</v>
      </c>
      <c r="DK270" s="322">
        <f t="shared" ref="DK270" si="5959">IF(CE270=0,1,0)</f>
        <v>1</v>
      </c>
      <c r="DL270" s="322">
        <f t="shared" ref="DL270" si="5960">IFERROR(IF($AF270="N",AH270+AJ270+AL270+AN270,AF270+AH270+AJ270+AL270+AN270),0)*$DK270</f>
        <v>27.5</v>
      </c>
      <c r="DM270" s="322">
        <f t="shared" ref="DM270" si="5961">(AG270+AI270+AK270+AM270+AO270)*$DK270</f>
        <v>82.5</v>
      </c>
      <c r="DN270" s="322">
        <f t="shared" ref="DN270" si="5962">AS270+AW270+AY270-CW270</f>
        <v>82.5</v>
      </c>
      <c r="DO270" s="322">
        <f t="shared" ref="DO270" si="5963">BC270+BG270+BI270-DI270</f>
        <v>0</v>
      </c>
      <c r="DP270" s="322">
        <f t="shared" ref="DP270" si="5964">DN270+DO270</f>
        <v>82.5</v>
      </c>
      <c r="DQ270" s="323" t="str">
        <f>IF(OR(F270=vstupy!B$40,F270=vstupy!B$41,F270=vstupy!B$42,),"0","1")</f>
        <v>0</v>
      </c>
      <c r="DR270" s="315">
        <f t="shared" ref="DR270" si="5965">IF($DQ270="1",AQ270,"0")+CF270</f>
        <v>0</v>
      </c>
      <c r="DS270" s="313">
        <f t="shared" ref="DS270" si="5966">IF($DQ270="1",AS270,"0")+CG270</f>
        <v>0</v>
      </c>
      <c r="DT270" s="313">
        <f t="shared" ref="DT270" si="5967">IF($DQ270="1",AU270,"0")+CH270</f>
        <v>0</v>
      </c>
      <c r="DU270" s="313">
        <f t="shared" ref="DU270" si="5968">IF($DQ270="1",AW270,"0")+CI270</f>
        <v>0</v>
      </c>
      <c r="DV270" s="310">
        <f t="shared" ref="DV270" si="5969">IF($DQ270="1",AY270,"0")+CJ270</f>
        <v>0</v>
      </c>
      <c r="DW270" s="311">
        <f t="shared" ref="DW270" si="5970">SUM(DR270:DV272)</f>
        <v>0</v>
      </c>
      <c r="DX270" s="315" t="str">
        <f t="shared" ref="DX270" si="5971">IF($DQ270="1",BA270,"0")</f>
        <v>0</v>
      </c>
      <c r="DY270" s="313" t="str">
        <f t="shared" ref="DY270" si="5972">IF($DQ270="1",BC270,"0")</f>
        <v>0</v>
      </c>
      <c r="DZ270" s="313" t="str">
        <f t="shared" ref="DZ270" si="5973">IF($DQ270="1",BE270,"0")</f>
        <v>0</v>
      </c>
      <c r="EA270" s="313" t="str">
        <f t="shared" ref="EA270" si="5974">IF($DQ270="1",BG270,"0")</f>
        <v>0</v>
      </c>
      <c r="EB270" s="310" t="str">
        <f t="shared" ref="EB270" si="5975">IF($DQ270="1",BI270,"0")</f>
        <v>0</v>
      </c>
      <c r="EC270" s="311">
        <f t="shared" ref="EC270" si="5976">SUM(DX270:EB272)</f>
        <v>0</v>
      </c>
      <c r="ED270" s="312">
        <f t="shared" ref="ED270" si="5977">EC270+DW270</f>
        <v>0</v>
      </c>
    </row>
    <row r="271" spans="2:134" ht="12.6" customHeight="1" x14ac:dyDescent="0.2">
      <c r="B271" s="366"/>
      <c r="C271" s="363"/>
      <c r="D271" s="363"/>
      <c r="E271" s="363"/>
      <c r="F271" s="356"/>
      <c r="G271" s="362"/>
      <c r="H271" s="308"/>
      <c r="I271" s="308"/>
      <c r="J271" s="299"/>
      <c r="K271" s="356"/>
      <c r="L271" s="348"/>
      <c r="M271" s="354"/>
      <c r="N271" s="348"/>
      <c r="O271" s="348"/>
      <c r="P271" s="348"/>
      <c r="Q271" s="349"/>
      <c r="R271" s="350"/>
      <c r="S271" s="348"/>
      <c r="T271" s="351"/>
      <c r="U271" s="349"/>
      <c r="V271" s="350"/>
      <c r="W271" s="348"/>
      <c r="X271" s="283" t="s">
        <v>157</v>
      </c>
      <c r="Y271" s="284" t="s">
        <v>152</v>
      </c>
      <c r="Z271" s="285">
        <f>VLOOKUP($X271,vstupy!$B$18:$F$31,MATCH($Y271,vstupy!$B$17:$F$17,0),0)</f>
        <v>0</v>
      </c>
      <c r="AA271" s="286" t="s">
        <v>158</v>
      </c>
      <c r="AB271" s="285">
        <f>VLOOKUP($AA271,vstupy!$B$34:$C$36,2,FALSE)</f>
        <v>0</v>
      </c>
      <c r="AC271" s="285">
        <f t="shared" si="5775"/>
        <v>0</v>
      </c>
      <c r="AD271" s="339"/>
      <c r="AE271" s="326"/>
      <c r="AF271" s="315"/>
      <c r="AG271" s="330"/>
      <c r="AH271" s="330"/>
      <c r="AI271" s="330"/>
      <c r="AJ271" s="330"/>
      <c r="AK271" s="330"/>
      <c r="AL271" s="330"/>
      <c r="AM271" s="335"/>
      <c r="AN271" s="330"/>
      <c r="AO271" s="336"/>
      <c r="AP271" s="315"/>
      <c r="AQ271" s="313"/>
      <c r="AR271" s="313"/>
      <c r="AS271" s="313"/>
      <c r="AT271" s="313"/>
      <c r="AU271" s="313"/>
      <c r="AV271" s="313"/>
      <c r="AW271" s="313"/>
      <c r="AX271" s="313"/>
      <c r="AY271" s="313"/>
      <c r="AZ271" s="313"/>
      <c r="BA271" s="313"/>
      <c r="BB271" s="313"/>
      <c r="BC271" s="313"/>
      <c r="BD271" s="313"/>
      <c r="BE271" s="313"/>
      <c r="BF271" s="313"/>
      <c r="BG271" s="313"/>
      <c r="BH271" s="313"/>
      <c r="BI271" s="324"/>
      <c r="BJ271" s="314"/>
      <c r="BK271" s="315"/>
      <c r="BL271" s="313"/>
      <c r="BM271" s="313"/>
      <c r="BN271" s="313"/>
      <c r="BO271" s="313"/>
      <c r="BP271" s="313"/>
      <c r="BQ271" s="313"/>
      <c r="BR271" s="313"/>
      <c r="BS271" s="313"/>
      <c r="BT271" s="310"/>
      <c r="BU271" s="315"/>
      <c r="BV271" s="313"/>
      <c r="BW271" s="313"/>
      <c r="BX271" s="313"/>
      <c r="BY271" s="313"/>
      <c r="BZ271" s="313"/>
      <c r="CA271" s="313"/>
      <c r="CB271" s="313"/>
      <c r="CC271" s="313"/>
      <c r="CD271" s="310"/>
      <c r="CE271" s="316"/>
      <c r="CF271" s="315"/>
      <c r="CG271" s="313"/>
      <c r="CH271" s="313"/>
      <c r="CI271" s="313"/>
      <c r="CJ271" s="310"/>
      <c r="CK271" s="317"/>
      <c r="CL271" s="319"/>
      <c r="CM271" s="315"/>
      <c r="CN271" s="313"/>
      <c r="CO271" s="313"/>
      <c r="CP271" s="313"/>
      <c r="CQ271" s="313"/>
      <c r="CR271" s="313"/>
      <c r="CS271" s="313"/>
      <c r="CT271" s="313"/>
      <c r="CU271" s="313"/>
      <c r="CV271" s="310"/>
      <c r="CW271" s="314"/>
      <c r="CX271" s="314"/>
      <c r="CY271" s="315"/>
      <c r="CZ271" s="313"/>
      <c r="DA271" s="313"/>
      <c r="DB271" s="313"/>
      <c r="DC271" s="313"/>
      <c r="DD271" s="313"/>
      <c r="DE271" s="313"/>
      <c r="DF271" s="313"/>
      <c r="DG271" s="313"/>
      <c r="DH271" s="310"/>
      <c r="DI271" s="321"/>
      <c r="DJ271" s="321"/>
      <c r="DK271" s="322"/>
      <c r="DL271" s="322"/>
      <c r="DM271" s="322"/>
      <c r="DN271" s="322"/>
      <c r="DO271" s="322"/>
      <c r="DP271" s="322"/>
      <c r="DQ271" s="323"/>
      <c r="DR271" s="315"/>
      <c r="DS271" s="313"/>
      <c r="DT271" s="313"/>
      <c r="DU271" s="313"/>
      <c r="DV271" s="310"/>
      <c r="DW271" s="311"/>
      <c r="DX271" s="315"/>
      <c r="DY271" s="313"/>
      <c r="DZ271" s="313"/>
      <c r="EA271" s="313"/>
      <c r="EB271" s="310"/>
      <c r="EC271" s="311"/>
      <c r="ED271" s="312"/>
    </row>
    <row r="272" spans="2:134" ht="12.6" customHeight="1" thickBot="1" x14ac:dyDescent="0.25">
      <c r="B272" s="366"/>
      <c r="C272" s="363"/>
      <c r="D272" s="363"/>
      <c r="E272" s="363"/>
      <c r="F272" s="357"/>
      <c r="G272" s="362"/>
      <c r="H272" s="309"/>
      <c r="I272" s="309"/>
      <c r="J272" s="300"/>
      <c r="K272" s="357"/>
      <c r="L272" s="348"/>
      <c r="M272" s="354"/>
      <c r="N272" s="348"/>
      <c r="O272" s="348"/>
      <c r="P272" s="348"/>
      <c r="Q272" s="349"/>
      <c r="R272" s="350"/>
      <c r="S272" s="348"/>
      <c r="T272" s="351"/>
      <c r="U272" s="349"/>
      <c r="V272" s="350"/>
      <c r="W272" s="348"/>
      <c r="X272" s="283" t="s">
        <v>157</v>
      </c>
      <c r="Y272" s="284" t="s">
        <v>152</v>
      </c>
      <c r="Z272" s="285">
        <f>VLOOKUP($X272,vstupy!$B$18:$F$31,MATCH($Y272,vstupy!$B$17:$F$17,0),0)</f>
        <v>0</v>
      </c>
      <c r="AA272" s="286" t="s">
        <v>158</v>
      </c>
      <c r="AB272" s="285">
        <f>VLOOKUP($AA272,vstupy!$B$34:$C$36,2,FALSE)</f>
        <v>0</v>
      </c>
      <c r="AC272" s="285">
        <f t="shared" si="5775"/>
        <v>0</v>
      </c>
      <c r="AD272" s="340"/>
      <c r="AE272" s="327"/>
      <c r="AF272" s="329"/>
      <c r="AG272" s="331"/>
      <c r="AH272" s="331"/>
      <c r="AI272" s="330"/>
      <c r="AJ272" s="331"/>
      <c r="AK272" s="331"/>
      <c r="AL272" s="331"/>
      <c r="AM272" s="333"/>
      <c r="AN272" s="330"/>
      <c r="AO272" s="337"/>
      <c r="AP272" s="315"/>
      <c r="AQ272" s="313"/>
      <c r="AR272" s="313"/>
      <c r="AS272" s="313"/>
      <c r="AT272" s="313"/>
      <c r="AU272" s="313"/>
      <c r="AV272" s="313"/>
      <c r="AW272" s="313"/>
      <c r="AX272" s="313"/>
      <c r="AY272" s="313"/>
      <c r="AZ272" s="313"/>
      <c r="BA272" s="313"/>
      <c r="BB272" s="313"/>
      <c r="BC272" s="313"/>
      <c r="BD272" s="313"/>
      <c r="BE272" s="313"/>
      <c r="BF272" s="313"/>
      <c r="BG272" s="313"/>
      <c r="BH272" s="313"/>
      <c r="BI272" s="324"/>
      <c r="BJ272" s="314"/>
      <c r="BK272" s="315"/>
      <c r="BL272" s="313"/>
      <c r="BM272" s="313"/>
      <c r="BN272" s="313"/>
      <c r="BO272" s="313"/>
      <c r="BP272" s="313"/>
      <c r="BQ272" s="313"/>
      <c r="BR272" s="313"/>
      <c r="BS272" s="313"/>
      <c r="BT272" s="310"/>
      <c r="BU272" s="315"/>
      <c r="BV272" s="313"/>
      <c r="BW272" s="313"/>
      <c r="BX272" s="313"/>
      <c r="BY272" s="313"/>
      <c r="BZ272" s="313"/>
      <c r="CA272" s="313"/>
      <c r="CB272" s="313"/>
      <c r="CC272" s="313"/>
      <c r="CD272" s="310"/>
      <c r="CE272" s="316"/>
      <c r="CF272" s="315"/>
      <c r="CG272" s="313"/>
      <c r="CH272" s="313"/>
      <c r="CI272" s="313"/>
      <c r="CJ272" s="310"/>
      <c r="CK272" s="317"/>
      <c r="CL272" s="320"/>
      <c r="CM272" s="315"/>
      <c r="CN272" s="313"/>
      <c r="CO272" s="313"/>
      <c r="CP272" s="313"/>
      <c r="CQ272" s="313"/>
      <c r="CR272" s="313"/>
      <c r="CS272" s="313"/>
      <c r="CT272" s="313"/>
      <c r="CU272" s="313"/>
      <c r="CV272" s="310"/>
      <c r="CW272" s="314"/>
      <c r="CX272" s="314"/>
      <c r="CY272" s="315"/>
      <c r="CZ272" s="313"/>
      <c r="DA272" s="313"/>
      <c r="DB272" s="313"/>
      <c r="DC272" s="313"/>
      <c r="DD272" s="313"/>
      <c r="DE272" s="313"/>
      <c r="DF272" s="313"/>
      <c r="DG272" s="313"/>
      <c r="DH272" s="310"/>
      <c r="DI272" s="321"/>
      <c r="DJ272" s="321"/>
      <c r="DK272" s="322"/>
      <c r="DL272" s="322"/>
      <c r="DM272" s="322"/>
      <c r="DN272" s="322"/>
      <c r="DO272" s="322"/>
      <c r="DP272" s="322"/>
      <c r="DQ272" s="323"/>
      <c r="DR272" s="315"/>
      <c r="DS272" s="313"/>
      <c r="DT272" s="313"/>
      <c r="DU272" s="313"/>
      <c r="DV272" s="310"/>
      <c r="DW272" s="311"/>
      <c r="DX272" s="315"/>
      <c r="DY272" s="313"/>
      <c r="DZ272" s="313"/>
      <c r="EA272" s="313"/>
      <c r="EB272" s="310"/>
      <c r="EC272" s="311"/>
      <c r="ED272" s="312"/>
    </row>
    <row r="273" spans="2:134" ht="12.6" customHeight="1" x14ac:dyDescent="0.2">
      <c r="B273" s="365">
        <f t="shared" si="5771"/>
        <v>89</v>
      </c>
      <c r="C273" s="364" t="s">
        <v>444</v>
      </c>
      <c r="D273" s="364" t="s">
        <v>445</v>
      </c>
      <c r="E273" s="364" t="s">
        <v>446</v>
      </c>
      <c r="F273" s="358" t="s">
        <v>208</v>
      </c>
      <c r="G273" s="361">
        <v>46388</v>
      </c>
      <c r="H273" s="301" t="str">
        <f t="shared" si="5148"/>
        <v/>
      </c>
      <c r="I273" s="301" t="str">
        <f t="shared" si="5772"/>
        <v>NA</v>
      </c>
      <c r="J273" s="304">
        <f t="shared" ref="J273" si="5978">IF(I273&gt;12,1,I273/12)</f>
        <v>1</v>
      </c>
      <c r="K273" s="358" t="s">
        <v>472</v>
      </c>
      <c r="L273" s="344">
        <v>0</v>
      </c>
      <c r="M273" s="354">
        <f t="shared" ref="M273" si="5979">IF(L273="N",0,L273)</f>
        <v>0</v>
      </c>
      <c r="N273" s="344" t="s">
        <v>213</v>
      </c>
      <c r="O273" s="344"/>
      <c r="P273" s="352">
        <v>3400</v>
      </c>
      <c r="Q273" s="345" t="s">
        <v>185</v>
      </c>
      <c r="R273" s="346">
        <f>VLOOKUP(Q273,vstupy!$B$3:$C$15,2,FALSE)</f>
        <v>0.25</v>
      </c>
      <c r="S273" s="344"/>
      <c r="T273" s="347"/>
      <c r="U273" s="345" t="s">
        <v>36</v>
      </c>
      <c r="V273" s="346">
        <f>VLOOKUP(U273,vstupy!$B$3:$C$15,2,FALSE)</f>
        <v>0</v>
      </c>
      <c r="W273" s="344"/>
      <c r="X273" s="174" t="s">
        <v>157</v>
      </c>
      <c r="Y273" s="188" t="s">
        <v>152</v>
      </c>
      <c r="Z273" s="185">
        <f>VLOOKUP($X273,vstupy!$B$18:$F$31,MATCH($Y273,vstupy!$B$17:$F$17,0),0)</f>
        <v>0</v>
      </c>
      <c r="AA273" s="121" t="s">
        <v>158</v>
      </c>
      <c r="AB273" s="185">
        <f>VLOOKUP($AA273,vstupy!$B$34:$C$36,2,FALSE)</f>
        <v>0</v>
      </c>
      <c r="AC273" s="185">
        <f t="shared" si="5775"/>
        <v>0</v>
      </c>
      <c r="AD273" s="341" t="s">
        <v>36</v>
      </c>
      <c r="AE273" s="325">
        <f>VLOOKUP(AD273,vstupy!$B$3:$C$15,2,FALSE)</f>
        <v>0</v>
      </c>
      <c r="AF273" s="328" t="str">
        <f t="shared" ref="AF273" si="5980">IFERROR(IF(M273=0,"N",O273/L273*J273),0)</f>
        <v>N</v>
      </c>
      <c r="AG273" s="330">
        <f t="shared" ref="AG273" si="5981">O273*J273</f>
        <v>0</v>
      </c>
      <c r="AH273" s="332">
        <f t="shared" ref="AH273" si="5982">P273*R273*J273</f>
        <v>850</v>
      </c>
      <c r="AI273" s="333">
        <f t="shared" ref="AI273" si="5983">IFERROR(AH273*M273,0)</f>
        <v>0</v>
      </c>
      <c r="AJ273" s="332" t="str">
        <f t="shared" ref="AJ273" si="5984">IFERROR(IF(M273=0,"N",S273/L273*J273),0)</f>
        <v>N</v>
      </c>
      <c r="AK273" s="330">
        <f t="shared" ref="AK273" si="5985">S273*J273</f>
        <v>0</v>
      </c>
      <c r="AL273" s="330">
        <f t="shared" ref="AL273" si="5986">T273*V273*J273</f>
        <v>0</v>
      </c>
      <c r="AM273" s="334">
        <f t="shared" ref="AM273" si="5987">IFERROR(AL273*M273,0)</f>
        <v>0</v>
      </c>
      <c r="AN273" s="333">
        <f t="shared" ref="AN273" si="5988">IF(W273&gt;0,IF(AE273&gt;0,($G$5/160)*(W273/60)*AE273*J273,0),IF(AE273&gt;0,($G$5/160)*((AC273+AC274+AC275)/60)*AE273*J273,0))</f>
        <v>0</v>
      </c>
      <c r="AO273" s="336">
        <f t="shared" ref="AO273" si="5989">IFERROR(AN273*M273,0)</f>
        <v>0</v>
      </c>
      <c r="AP273" s="315">
        <f t="shared" ref="AP273" si="5990">IF($N273="In (zvyšuje náklady)",AF273,0)</f>
        <v>0</v>
      </c>
      <c r="AQ273" s="313">
        <f t="shared" ref="AQ273" si="5991">IF($N273="In (zvyšuje náklady)",AG273,0)</f>
        <v>0</v>
      </c>
      <c r="AR273" s="313">
        <f t="shared" ref="AR273" si="5992">IF($N273="In (zvyšuje náklady)",AH273,0)</f>
        <v>0</v>
      </c>
      <c r="AS273" s="313">
        <f t="shared" ref="AS273" si="5993">IF($N273="In (zvyšuje náklady)",AI273,0)</f>
        <v>0</v>
      </c>
      <c r="AT273" s="313">
        <f t="shared" ref="AT273" si="5994">IF($N273="In (zvyšuje náklady)",AJ273,0)</f>
        <v>0</v>
      </c>
      <c r="AU273" s="313">
        <f t="shared" ref="AU273" si="5995">IF($N273="In (zvyšuje náklady)",AK273,0)</f>
        <v>0</v>
      </c>
      <c r="AV273" s="313">
        <f t="shared" ref="AV273" si="5996">IF($N273="In (zvyšuje náklady)",AL273,0)</f>
        <v>0</v>
      </c>
      <c r="AW273" s="313">
        <f t="shared" ref="AW273" si="5997">IF($N273="In (zvyšuje náklady)",AM273,0)</f>
        <v>0</v>
      </c>
      <c r="AX273" s="313">
        <f t="shared" ref="AX273" si="5998">IF($N273="In (zvyšuje náklady)",AN273,0)</f>
        <v>0</v>
      </c>
      <c r="AY273" s="313">
        <f t="shared" ref="AY273" si="5999">IF($N273="In (zvyšuje náklady)",AO273,0)</f>
        <v>0</v>
      </c>
      <c r="AZ273" s="313" t="str">
        <f t="shared" ref="AZ273" si="6000">IF($N273="Out (znižuje náklady)",AF273,"0")</f>
        <v>N</v>
      </c>
      <c r="BA273" s="313">
        <f t="shared" ref="BA273" si="6001">IF($N273="Out (znižuje náklady)",AG273,"0")</f>
        <v>0</v>
      </c>
      <c r="BB273" s="313">
        <f t="shared" ref="BB273" si="6002">IF($N273="Out (znižuje náklady)",AH273,"0")</f>
        <v>850</v>
      </c>
      <c r="BC273" s="313">
        <f t="shared" ref="BC273" si="6003">IF($N273="Out (znižuje náklady)",AI273,"0")</f>
        <v>0</v>
      </c>
      <c r="BD273" s="313" t="str">
        <f t="shared" ref="BD273" si="6004">IF($N273="Out (znižuje náklady)",AJ273,"0")</f>
        <v>N</v>
      </c>
      <c r="BE273" s="313">
        <f t="shared" ref="BE273" si="6005">IF($N273="Out (znižuje náklady)",AK273,"0")</f>
        <v>0</v>
      </c>
      <c r="BF273" s="313">
        <f t="shared" ref="BF273" si="6006">IF($N273="Out (znižuje náklady)",AL273,"0")</f>
        <v>0</v>
      </c>
      <c r="BG273" s="313">
        <f t="shared" ref="BG273" si="6007">IF($N273="Out (znižuje náklady)",AM273,"0")</f>
        <v>0</v>
      </c>
      <c r="BH273" s="313">
        <f t="shared" ref="BH273" si="6008">IF($N273="Out (znižuje náklady)",AN273,"0")</f>
        <v>0</v>
      </c>
      <c r="BI273" s="324">
        <f t="shared" ref="BI273" si="6009">IF($N273="Out (znižuje náklady)",AO273,"0")</f>
        <v>0</v>
      </c>
      <c r="BJ273" s="314">
        <f>IF(F273=vstupy!$B$47,0,1)</f>
        <v>1</v>
      </c>
      <c r="BK273" s="315">
        <f t="shared" ref="BK273" si="6010">$BJ273*AP273</f>
        <v>0</v>
      </c>
      <c r="BL273" s="313">
        <f t="shared" ref="BL273" si="6011">$BJ273*AQ273</f>
        <v>0</v>
      </c>
      <c r="BM273" s="313">
        <f t="shared" ref="BM273" si="6012">$BJ273*AR273</f>
        <v>0</v>
      </c>
      <c r="BN273" s="313">
        <f t="shared" ref="BN273" si="6013">$BJ273*AS273</f>
        <v>0</v>
      </c>
      <c r="BO273" s="313">
        <f t="shared" ref="BO273" si="6014">$BJ273*AT273</f>
        <v>0</v>
      </c>
      <c r="BP273" s="313">
        <f t="shared" ref="BP273" si="6015">$BJ273*AU273</f>
        <v>0</v>
      </c>
      <c r="BQ273" s="313">
        <f t="shared" ref="BQ273" si="6016">$BJ273*AV273</f>
        <v>0</v>
      </c>
      <c r="BR273" s="313">
        <f t="shared" ref="BR273" si="6017">$BJ273*AW273</f>
        <v>0</v>
      </c>
      <c r="BS273" s="313">
        <f t="shared" ref="BS273" si="6018">$BJ273*AX273</f>
        <v>0</v>
      </c>
      <c r="BT273" s="310">
        <f t="shared" ref="BT273" si="6019">$BJ273*AY273</f>
        <v>0</v>
      </c>
      <c r="BU273" s="315" t="e">
        <f t="shared" ref="BU273" si="6020">$BJ273*AZ273</f>
        <v>#VALUE!</v>
      </c>
      <c r="BV273" s="313">
        <f t="shared" ref="BV273" si="6021">$BJ273*BA273</f>
        <v>0</v>
      </c>
      <c r="BW273" s="313">
        <f t="shared" ref="BW273" si="6022">$BJ273*BB273</f>
        <v>850</v>
      </c>
      <c r="BX273" s="313">
        <f t="shared" ref="BX273" si="6023">$BJ273*BC273</f>
        <v>0</v>
      </c>
      <c r="BY273" s="313" t="e">
        <f t="shared" ref="BY273" si="6024">$BJ273*BD273</f>
        <v>#VALUE!</v>
      </c>
      <c r="BZ273" s="313">
        <f t="shared" ref="BZ273" si="6025">$BJ273*BE273</f>
        <v>0</v>
      </c>
      <c r="CA273" s="313">
        <f t="shared" ref="CA273" si="6026">$BJ273*BF273</f>
        <v>0</v>
      </c>
      <c r="CB273" s="313">
        <f t="shared" ref="CB273" si="6027">$BJ273*BG273</f>
        <v>0</v>
      </c>
      <c r="CC273" s="313">
        <f t="shared" ref="CC273" si="6028">$BJ273*BH273</f>
        <v>0</v>
      </c>
      <c r="CD273" s="310">
        <f t="shared" ref="CD273" si="6029">$BJ273*BI273</f>
        <v>0</v>
      </c>
      <c r="CE273" s="316">
        <f t="shared" ref="CE273" si="6030">IF(N273="Nemení sa",1,0)</f>
        <v>0</v>
      </c>
      <c r="CF273" s="315">
        <f t="shared" ref="CF273" si="6031">AG273*$CE273</f>
        <v>0</v>
      </c>
      <c r="CG273" s="313">
        <f t="shared" ref="CG273" si="6032">AI273*$CE273</f>
        <v>0</v>
      </c>
      <c r="CH273" s="313">
        <f t="shared" ref="CH273" si="6033">AK273*$CE273</f>
        <v>0</v>
      </c>
      <c r="CI273" s="313">
        <f t="shared" ref="CI273" si="6034">AM273*$CE273</f>
        <v>0</v>
      </c>
      <c r="CJ273" s="310">
        <f t="shared" ref="CJ273" si="6035">AO273*$CE273</f>
        <v>0</v>
      </c>
      <c r="CK273" s="317">
        <f t="shared" ref="CK273" si="6036">SUM(CF273:CJ275)</f>
        <v>0</v>
      </c>
      <c r="CL273" s="318">
        <f>IF(F273=vstupy!B$42,"1",0)</f>
        <v>0</v>
      </c>
      <c r="CM273" s="315">
        <f t="shared" ref="CM273" si="6037">IF($CL273="1",AP273,0)</f>
        <v>0</v>
      </c>
      <c r="CN273" s="313">
        <f t="shared" ref="CN273" si="6038">IF($CL273="1",AQ273,0)</f>
        <v>0</v>
      </c>
      <c r="CO273" s="313">
        <f t="shared" ref="CO273" si="6039">IF($CL273="1",AR273,0)</f>
        <v>0</v>
      </c>
      <c r="CP273" s="313">
        <f t="shared" ref="CP273" si="6040">IF($CL273="1",AS273,0)</f>
        <v>0</v>
      </c>
      <c r="CQ273" s="313">
        <f t="shared" ref="CQ273" si="6041">IF($CL273="1",AT273,0)</f>
        <v>0</v>
      </c>
      <c r="CR273" s="313">
        <f t="shared" ref="CR273" si="6042">IF($CL273="1",AU273,0)</f>
        <v>0</v>
      </c>
      <c r="CS273" s="313">
        <f t="shared" ref="CS273" si="6043">IF($CL273="1",AV273,0)</f>
        <v>0</v>
      </c>
      <c r="CT273" s="313">
        <f t="shared" ref="CT273" si="6044">IF($CL273="1",AW273,0)</f>
        <v>0</v>
      </c>
      <c r="CU273" s="313">
        <f t="shared" ref="CU273" si="6045">IF($CL273="1",AX273,0)</f>
        <v>0</v>
      </c>
      <c r="CV273" s="310">
        <f t="shared" ref="CV273" si="6046">IF($CL273="1",AY273,0)</f>
        <v>0</v>
      </c>
      <c r="CW273" s="314">
        <f t="shared" ref="CW273" si="6047">CP273+CT273+CV273</f>
        <v>0</v>
      </c>
      <c r="CX273" s="314">
        <f t="shared" ref="CX273" si="6048">CN273+CR273</f>
        <v>0</v>
      </c>
      <c r="CY273" s="315">
        <f t="shared" ref="CY273" si="6049">IF($CL273="1",AZ273,0)</f>
        <v>0</v>
      </c>
      <c r="CZ273" s="313">
        <f t="shared" ref="CZ273" si="6050">IF($CL273="1",BA273,0)</f>
        <v>0</v>
      </c>
      <c r="DA273" s="313">
        <f t="shared" ref="DA273" si="6051">IF($CL273="1",BB273,0)</f>
        <v>0</v>
      </c>
      <c r="DB273" s="313">
        <f t="shared" ref="DB273" si="6052">IF($CL273="1",BC273,0)</f>
        <v>0</v>
      </c>
      <c r="DC273" s="313">
        <f t="shared" ref="DC273" si="6053">IF($CL273="1",BD273,0)</f>
        <v>0</v>
      </c>
      <c r="DD273" s="313">
        <f t="shared" ref="DD273" si="6054">IF($CL273="1",BE273,0)</f>
        <v>0</v>
      </c>
      <c r="DE273" s="313">
        <f t="shared" ref="DE273" si="6055">IF($CL273="1",BF273,0)</f>
        <v>0</v>
      </c>
      <c r="DF273" s="313">
        <f t="shared" ref="DF273" si="6056">IF($CL273="1",BG273,0)</f>
        <v>0</v>
      </c>
      <c r="DG273" s="313">
        <f t="shared" ref="DG273" si="6057">IF($CL273="1",BH273,0)</f>
        <v>0</v>
      </c>
      <c r="DH273" s="310">
        <f t="shared" ref="DH273" si="6058">IF($CL273="1",BI273,0)</f>
        <v>0</v>
      </c>
      <c r="DI273" s="321">
        <f t="shared" ref="DI273" si="6059">DB273+DF273+DH273</f>
        <v>0</v>
      </c>
      <c r="DJ273" s="321">
        <f t="shared" ref="DJ273" si="6060">CZ273+DD273</f>
        <v>0</v>
      </c>
      <c r="DK273" s="322">
        <f t="shared" ref="DK273" si="6061">IF(CE273=0,1,0)</f>
        <v>1</v>
      </c>
      <c r="DL273" s="322">
        <f t="shared" ref="DL273" si="6062">IFERROR(IF($AF273="N",AH273+AJ273+AL273+AN273,AF273+AH273+AJ273+AL273+AN273),0)*$DK273</f>
        <v>0</v>
      </c>
      <c r="DM273" s="322">
        <f t="shared" ref="DM273" si="6063">(AG273+AI273+AK273+AM273+AO273)*$DK273</f>
        <v>0</v>
      </c>
      <c r="DN273" s="322">
        <f t="shared" ref="DN273" si="6064">AS273+AW273+AY273-CW273</f>
        <v>0</v>
      </c>
      <c r="DO273" s="322">
        <f t="shared" ref="DO273" si="6065">BC273+BG273+BI273-DI273</f>
        <v>0</v>
      </c>
      <c r="DP273" s="322">
        <f t="shared" ref="DP273" si="6066">DN273+DO273</f>
        <v>0</v>
      </c>
      <c r="DQ273" s="323" t="str">
        <f>IF(OR(F273=vstupy!B$40,F273=vstupy!B$41,F273=vstupy!B$42,),"0","1")</f>
        <v>0</v>
      </c>
      <c r="DR273" s="315">
        <f t="shared" ref="DR273" si="6067">IF($DQ273="1",AQ273,"0")+CF273</f>
        <v>0</v>
      </c>
      <c r="DS273" s="313">
        <f t="shared" ref="DS273" si="6068">IF($DQ273="1",AS273,"0")+CG273</f>
        <v>0</v>
      </c>
      <c r="DT273" s="313">
        <f t="shared" ref="DT273" si="6069">IF($DQ273="1",AU273,"0")+CH273</f>
        <v>0</v>
      </c>
      <c r="DU273" s="313">
        <f t="shared" ref="DU273" si="6070">IF($DQ273="1",AW273,"0")+CI273</f>
        <v>0</v>
      </c>
      <c r="DV273" s="310">
        <f t="shared" ref="DV273" si="6071">IF($DQ273="1",AY273,"0")+CJ273</f>
        <v>0</v>
      </c>
      <c r="DW273" s="311">
        <f t="shared" ref="DW273" si="6072">SUM(DR273:DV275)</f>
        <v>0</v>
      </c>
      <c r="DX273" s="315" t="str">
        <f t="shared" ref="DX273" si="6073">IF($DQ273="1",BA273,"0")</f>
        <v>0</v>
      </c>
      <c r="DY273" s="313" t="str">
        <f t="shared" ref="DY273" si="6074">IF($DQ273="1",BC273,"0")</f>
        <v>0</v>
      </c>
      <c r="DZ273" s="313" t="str">
        <f t="shared" ref="DZ273" si="6075">IF($DQ273="1",BE273,"0")</f>
        <v>0</v>
      </c>
      <c r="EA273" s="313" t="str">
        <f t="shared" ref="EA273" si="6076">IF($DQ273="1",BG273,"0")</f>
        <v>0</v>
      </c>
      <c r="EB273" s="310" t="str">
        <f t="shared" ref="EB273" si="6077">IF($DQ273="1",BI273,"0")</f>
        <v>0</v>
      </c>
      <c r="EC273" s="311">
        <f t="shared" ref="EC273" si="6078">SUM(DX273:EB275)</f>
        <v>0</v>
      </c>
      <c r="ED273" s="312">
        <f t="shared" ref="ED273" si="6079">EC273+DW273</f>
        <v>0</v>
      </c>
    </row>
    <row r="274" spans="2:134" ht="12.6" customHeight="1" x14ac:dyDescent="0.2">
      <c r="B274" s="365"/>
      <c r="C274" s="364"/>
      <c r="D274" s="364"/>
      <c r="E274" s="364"/>
      <c r="F274" s="359"/>
      <c r="G274" s="361"/>
      <c r="H274" s="302"/>
      <c r="I274" s="302"/>
      <c r="J274" s="305"/>
      <c r="K274" s="359"/>
      <c r="L274" s="344"/>
      <c r="M274" s="354"/>
      <c r="N274" s="344"/>
      <c r="O274" s="344"/>
      <c r="P274" s="344"/>
      <c r="Q274" s="345"/>
      <c r="R274" s="346"/>
      <c r="S274" s="344"/>
      <c r="T274" s="347"/>
      <c r="U274" s="345"/>
      <c r="V274" s="346"/>
      <c r="W274" s="344"/>
      <c r="X274" s="174" t="s">
        <v>157</v>
      </c>
      <c r="Y274" s="188" t="s">
        <v>152</v>
      </c>
      <c r="Z274" s="185">
        <f>VLOOKUP($X274,vstupy!$B$18:$F$31,MATCH($Y274,vstupy!$B$17:$F$17,0),0)</f>
        <v>0</v>
      </c>
      <c r="AA274" s="121" t="s">
        <v>158</v>
      </c>
      <c r="AB274" s="185">
        <f>VLOOKUP($AA274,vstupy!$B$34:$C$36,2,FALSE)</f>
        <v>0</v>
      </c>
      <c r="AC274" s="185">
        <f t="shared" si="5775"/>
        <v>0</v>
      </c>
      <c r="AD274" s="342"/>
      <c r="AE274" s="326"/>
      <c r="AF274" s="315"/>
      <c r="AG274" s="330"/>
      <c r="AH274" s="330"/>
      <c r="AI274" s="330"/>
      <c r="AJ274" s="330"/>
      <c r="AK274" s="330"/>
      <c r="AL274" s="330"/>
      <c r="AM274" s="335"/>
      <c r="AN274" s="330"/>
      <c r="AO274" s="336"/>
      <c r="AP274" s="315"/>
      <c r="AQ274" s="313"/>
      <c r="AR274" s="313"/>
      <c r="AS274" s="313"/>
      <c r="AT274" s="313"/>
      <c r="AU274" s="313"/>
      <c r="AV274" s="313"/>
      <c r="AW274" s="313"/>
      <c r="AX274" s="313"/>
      <c r="AY274" s="313"/>
      <c r="AZ274" s="313"/>
      <c r="BA274" s="313"/>
      <c r="BB274" s="313"/>
      <c r="BC274" s="313"/>
      <c r="BD274" s="313"/>
      <c r="BE274" s="313"/>
      <c r="BF274" s="313"/>
      <c r="BG274" s="313"/>
      <c r="BH274" s="313"/>
      <c r="BI274" s="324"/>
      <c r="BJ274" s="314"/>
      <c r="BK274" s="315"/>
      <c r="BL274" s="313"/>
      <c r="BM274" s="313"/>
      <c r="BN274" s="313"/>
      <c r="BO274" s="313"/>
      <c r="BP274" s="313"/>
      <c r="BQ274" s="313"/>
      <c r="BR274" s="313"/>
      <c r="BS274" s="313"/>
      <c r="BT274" s="310"/>
      <c r="BU274" s="315"/>
      <c r="BV274" s="313"/>
      <c r="BW274" s="313"/>
      <c r="BX274" s="313"/>
      <c r="BY274" s="313"/>
      <c r="BZ274" s="313"/>
      <c r="CA274" s="313"/>
      <c r="CB274" s="313"/>
      <c r="CC274" s="313"/>
      <c r="CD274" s="310"/>
      <c r="CE274" s="316"/>
      <c r="CF274" s="315"/>
      <c r="CG274" s="313"/>
      <c r="CH274" s="313"/>
      <c r="CI274" s="313"/>
      <c r="CJ274" s="310"/>
      <c r="CK274" s="317"/>
      <c r="CL274" s="319"/>
      <c r="CM274" s="315"/>
      <c r="CN274" s="313"/>
      <c r="CO274" s="313"/>
      <c r="CP274" s="313"/>
      <c r="CQ274" s="313"/>
      <c r="CR274" s="313"/>
      <c r="CS274" s="313"/>
      <c r="CT274" s="313"/>
      <c r="CU274" s="313"/>
      <c r="CV274" s="310"/>
      <c r="CW274" s="314"/>
      <c r="CX274" s="314"/>
      <c r="CY274" s="315"/>
      <c r="CZ274" s="313"/>
      <c r="DA274" s="313"/>
      <c r="DB274" s="313"/>
      <c r="DC274" s="313"/>
      <c r="DD274" s="313"/>
      <c r="DE274" s="313"/>
      <c r="DF274" s="313"/>
      <c r="DG274" s="313"/>
      <c r="DH274" s="310"/>
      <c r="DI274" s="321"/>
      <c r="DJ274" s="321"/>
      <c r="DK274" s="322"/>
      <c r="DL274" s="322"/>
      <c r="DM274" s="322"/>
      <c r="DN274" s="322"/>
      <c r="DO274" s="322"/>
      <c r="DP274" s="322"/>
      <c r="DQ274" s="323"/>
      <c r="DR274" s="315"/>
      <c r="DS274" s="313"/>
      <c r="DT274" s="313"/>
      <c r="DU274" s="313"/>
      <c r="DV274" s="310"/>
      <c r="DW274" s="311"/>
      <c r="DX274" s="315"/>
      <c r="DY274" s="313"/>
      <c r="DZ274" s="313"/>
      <c r="EA274" s="313"/>
      <c r="EB274" s="310"/>
      <c r="EC274" s="311"/>
      <c r="ED274" s="312"/>
    </row>
    <row r="275" spans="2:134" ht="12.6" customHeight="1" thickBot="1" x14ac:dyDescent="0.25">
      <c r="B275" s="365"/>
      <c r="C275" s="364"/>
      <c r="D275" s="364"/>
      <c r="E275" s="364"/>
      <c r="F275" s="360"/>
      <c r="G275" s="361"/>
      <c r="H275" s="303"/>
      <c r="I275" s="303"/>
      <c r="J275" s="306"/>
      <c r="K275" s="360"/>
      <c r="L275" s="344"/>
      <c r="M275" s="354"/>
      <c r="N275" s="344"/>
      <c r="O275" s="344"/>
      <c r="P275" s="344"/>
      <c r="Q275" s="345"/>
      <c r="R275" s="346"/>
      <c r="S275" s="344"/>
      <c r="T275" s="347"/>
      <c r="U275" s="345"/>
      <c r="V275" s="346"/>
      <c r="W275" s="344"/>
      <c r="X275" s="174" t="s">
        <v>157</v>
      </c>
      <c r="Y275" s="188" t="s">
        <v>152</v>
      </c>
      <c r="Z275" s="185">
        <f>VLOOKUP($X275,vstupy!$B$18:$F$31,MATCH($Y275,vstupy!$B$17:$F$17,0),0)</f>
        <v>0</v>
      </c>
      <c r="AA275" s="121" t="s">
        <v>158</v>
      </c>
      <c r="AB275" s="185">
        <f>VLOOKUP($AA275,vstupy!$B$34:$C$36,2,FALSE)</f>
        <v>0</v>
      </c>
      <c r="AC275" s="185">
        <f t="shared" si="5775"/>
        <v>0</v>
      </c>
      <c r="AD275" s="343"/>
      <c r="AE275" s="327"/>
      <c r="AF275" s="329"/>
      <c r="AG275" s="331"/>
      <c r="AH275" s="331"/>
      <c r="AI275" s="330"/>
      <c r="AJ275" s="331"/>
      <c r="AK275" s="331"/>
      <c r="AL275" s="331"/>
      <c r="AM275" s="333"/>
      <c r="AN275" s="330"/>
      <c r="AO275" s="337"/>
      <c r="AP275" s="315"/>
      <c r="AQ275" s="313"/>
      <c r="AR275" s="313"/>
      <c r="AS275" s="313"/>
      <c r="AT275" s="313"/>
      <c r="AU275" s="313"/>
      <c r="AV275" s="313"/>
      <c r="AW275" s="313"/>
      <c r="AX275" s="313"/>
      <c r="AY275" s="313"/>
      <c r="AZ275" s="313"/>
      <c r="BA275" s="313"/>
      <c r="BB275" s="313"/>
      <c r="BC275" s="313"/>
      <c r="BD275" s="313"/>
      <c r="BE275" s="313"/>
      <c r="BF275" s="313"/>
      <c r="BG275" s="313"/>
      <c r="BH275" s="313"/>
      <c r="BI275" s="324"/>
      <c r="BJ275" s="314"/>
      <c r="BK275" s="315"/>
      <c r="BL275" s="313"/>
      <c r="BM275" s="313"/>
      <c r="BN275" s="313"/>
      <c r="BO275" s="313"/>
      <c r="BP275" s="313"/>
      <c r="BQ275" s="313"/>
      <c r="BR275" s="313"/>
      <c r="BS275" s="313"/>
      <c r="BT275" s="310"/>
      <c r="BU275" s="315"/>
      <c r="BV275" s="313"/>
      <c r="BW275" s="313"/>
      <c r="BX275" s="313"/>
      <c r="BY275" s="313"/>
      <c r="BZ275" s="313"/>
      <c r="CA275" s="313"/>
      <c r="CB275" s="313"/>
      <c r="CC275" s="313"/>
      <c r="CD275" s="310"/>
      <c r="CE275" s="316"/>
      <c r="CF275" s="315"/>
      <c r="CG275" s="313"/>
      <c r="CH275" s="313"/>
      <c r="CI275" s="313"/>
      <c r="CJ275" s="310"/>
      <c r="CK275" s="317"/>
      <c r="CL275" s="320"/>
      <c r="CM275" s="315"/>
      <c r="CN275" s="313"/>
      <c r="CO275" s="313"/>
      <c r="CP275" s="313"/>
      <c r="CQ275" s="313"/>
      <c r="CR275" s="313"/>
      <c r="CS275" s="313"/>
      <c r="CT275" s="313"/>
      <c r="CU275" s="313"/>
      <c r="CV275" s="310"/>
      <c r="CW275" s="314"/>
      <c r="CX275" s="314"/>
      <c r="CY275" s="315"/>
      <c r="CZ275" s="313"/>
      <c r="DA275" s="313"/>
      <c r="DB275" s="313"/>
      <c r="DC275" s="313"/>
      <c r="DD275" s="313"/>
      <c r="DE275" s="313"/>
      <c r="DF275" s="313"/>
      <c r="DG275" s="313"/>
      <c r="DH275" s="310"/>
      <c r="DI275" s="321"/>
      <c r="DJ275" s="321"/>
      <c r="DK275" s="322"/>
      <c r="DL275" s="322"/>
      <c r="DM275" s="322"/>
      <c r="DN275" s="322"/>
      <c r="DO275" s="322"/>
      <c r="DP275" s="322"/>
      <c r="DQ275" s="323"/>
      <c r="DR275" s="315"/>
      <c r="DS275" s="313"/>
      <c r="DT275" s="313"/>
      <c r="DU275" s="313"/>
      <c r="DV275" s="310"/>
      <c r="DW275" s="311"/>
      <c r="DX275" s="315"/>
      <c r="DY275" s="313"/>
      <c r="DZ275" s="313"/>
      <c r="EA275" s="313"/>
      <c r="EB275" s="310"/>
      <c r="EC275" s="311"/>
      <c r="ED275" s="312"/>
    </row>
    <row r="276" spans="2:134" ht="12.6" customHeight="1" x14ac:dyDescent="0.2">
      <c r="B276" s="366">
        <f t="shared" ref="B276:B330" si="6080">B273+1</f>
        <v>90</v>
      </c>
      <c r="C276" s="363" t="s">
        <v>447</v>
      </c>
      <c r="D276" s="363" t="s">
        <v>448</v>
      </c>
      <c r="E276" s="363" t="s">
        <v>449</v>
      </c>
      <c r="F276" s="355" t="s">
        <v>208</v>
      </c>
      <c r="G276" s="362">
        <v>46388</v>
      </c>
      <c r="H276" s="307" t="str">
        <f t="shared" si="5254"/>
        <v/>
      </c>
      <c r="I276" s="307" t="str">
        <f t="shared" si="5668"/>
        <v>NA</v>
      </c>
      <c r="J276" s="298">
        <f t="shared" si="5669"/>
        <v>1</v>
      </c>
      <c r="K276" s="355" t="s">
        <v>474</v>
      </c>
      <c r="L276" s="348">
        <v>3</v>
      </c>
      <c r="M276" s="354">
        <f t="shared" ref="M276" si="6081">IF(L276="N",0,L276)</f>
        <v>3</v>
      </c>
      <c r="N276" s="348" t="s">
        <v>211</v>
      </c>
      <c r="O276" s="348"/>
      <c r="P276" s="353">
        <v>1200</v>
      </c>
      <c r="Q276" s="349" t="s">
        <v>185</v>
      </c>
      <c r="R276" s="350">
        <f>VLOOKUP(Q276,vstupy!$B$3:$C$15,2,FALSE)</f>
        <v>0.25</v>
      </c>
      <c r="S276" s="348"/>
      <c r="T276" s="351"/>
      <c r="U276" s="349" t="s">
        <v>36</v>
      </c>
      <c r="V276" s="350">
        <f>VLOOKUP(U276,vstupy!$B$3:$C$15,2,FALSE)</f>
        <v>0</v>
      </c>
      <c r="W276" s="348"/>
      <c r="X276" s="283" t="s">
        <v>157</v>
      </c>
      <c r="Y276" s="284" t="s">
        <v>152</v>
      </c>
      <c r="Z276" s="285">
        <f>VLOOKUP($X276,vstupy!$B$18:$F$31,MATCH($Y276,vstupy!$B$17:$F$17,0),0)</f>
        <v>0</v>
      </c>
      <c r="AA276" s="286" t="s">
        <v>158</v>
      </c>
      <c r="AB276" s="285">
        <f>VLOOKUP($AA276,vstupy!$B$34:$C$36,2,FALSE)</f>
        <v>0</v>
      </c>
      <c r="AC276" s="285">
        <f t="shared" si="5775"/>
        <v>0</v>
      </c>
      <c r="AD276" s="338" t="s">
        <v>36</v>
      </c>
      <c r="AE276" s="325">
        <f>VLOOKUP(AD276,vstupy!$B$3:$C$15,2,FALSE)</f>
        <v>0</v>
      </c>
      <c r="AF276" s="328">
        <f t="shared" ref="AF276" si="6082">IFERROR(IF(M276=0,"N",O276/L276*J276),0)</f>
        <v>0</v>
      </c>
      <c r="AG276" s="330">
        <f t="shared" ref="AG276" si="6083">O276*J276</f>
        <v>0</v>
      </c>
      <c r="AH276" s="332">
        <f t="shared" ref="AH276" si="6084">P276*R276*J276</f>
        <v>300</v>
      </c>
      <c r="AI276" s="333">
        <f t="shared" ref="AI276" si="6085">IFERROR(AH276*M276,0)</f>
        <v>900</v>
      </c>
      <c r="AJ276" s="332">
        <f t="shared" ref="AJ276" si="6086">IFERROR(IF(M276=0,"N",S276/L276*J276),0)</f>
        <v>0</v>
      </c>
      <c r="AK276" s="330">
        <f t="shared" ref="AK276" si="6087">S276*J276</f>
        <v>0</v>
      </c>
      <c r="AL276" s="330">
        <f t="shared" ref="AL276" si="6088">T276*V276*J276</f>
        <v>0</v>
      </c>
      <c r="AM276" s="334">
        <f t="shared" ref="AM276" si="6089">IFERROR(AL276*M276,0)</f>
        <v>0</v>
      </c>
      <c r="AN276" s="333">
        <f t="shared" ref="AN276" si="6090">IF(W276&gt;0,IF(AE276&gt;0,($G$5/160)*(W276/60)*AE276*J276,0),IF(AE276&gt;0,($G$5/160)*((AC276+AC277+AC278)/60)*AE276*J276,0))</f>
        <v>0</v>
      </c>
      <c r="AO276" s="336">
        <f t="shared" ref="AO276" si="6091">IFERROR(AN276*M276,0)</f>
        <v>0</v>
      </c>
      <c r="AP276" s="315">
        <f t="shared" ref="AP276" si="6092">IF($N276="In (zvyšuje náklady)",AF276,0)</f>
        <v>0</v>
      </c>
      <c r="AQ276" s="313">
        <f t="shared" ref="AQ276" si="6093">IF($N276="In (zvyšuje náklady)",AG276,0)</f>
        <v>0</v>
      </c>
      <c r="AR276" s="313">
        <f t="shared" ref="AR276" si="6094">IF($N276="In (zvyšuje náklady)",AH276,0)</f>
        <v>300</v>
      </c>
      <c r="AS276" s="313">
        <f t="shared" ref="AS276" si="6095">IF($N276="In (zvyšuje náklady)",AI276,0)</f>
        <v>900</v>
      </c>
      <c r="AT276" s="313">
        <f t="shared" ref="AT276" si="6096">IF($N276="In (zvyšuje náklady)",AJ276,0)</f>
        <v>0</v>
      </c>
      <c r="AU276" s="313">
        <f t="shared" ref="AU276" si="6097">IF($N276="In (zvyšuje náklady)",AK276,0)</f>
        <v>0</v>
      </c>
      <c r="AV276" s="313">
        <f t="shared" ref="AV276" si="6098">IF($N276="In (zvyšuje náklady)",AL276,0)</f>
        <v>0</v>
      </c>
      <c r="AW276" s="313">
        <f t="shared" ref="AW276" si="6099">IF($N276="In (zvyšuje náklady)",AM276,0)</f>
        <v>0</v>
      </c>
      <c r="AX276" s="313">
        <f t="shared" ref="AX276" si="6100">IF($N276="In (zvyšuje náklady)",AN276,0)</f>
        <v>0</v>
      </c>
      <c r="AY276" s="313">
        <f t="shared" ref="AY276" si="6101">IF($N276="In (zvyšuje náklady)",AO276,0)</f>
        <v>0</v>
      </c>
      <c r="AZ276" s="313" t="str">
        <f t="shared" ref="AZ276" si="6102">IF($N276="Out (znižuje náklady)",AF276,"0")</f>
        <v>0</v>
      </c>
      <c r="BA276" s="313" t="str">
        <f t="shared" ref="BA276" si="6103">IF($N276="Out (znižuje náklady)",AG276,"0")</f>
        <v>0</v>
      </c>
      <c r="BB276" s="313" t="str">
        <f t="shared" ref="BB276" si="6104">IF($N276="Out (znižuje náklady)",AH276,"0")</f>
        <v>0</v>
      </c>
      <c r="BC276" s="313" t="str">
        <f t="shared" ref="BC276" si="6105">IF($N276="Out (znižuje náklady)",AI276,"0")</f>
        <v>0</v>
      </c>
      <c r="BD276" s="313" t="str">
        <f t="shared" ref="BD276" si="6106">IF($N276="Out (znižuje náklady)",AJ276,"0")</f>
        <v>0</v>
      </c>
      <c r="BE276" s="313" t="str">
        <f t="shared" ref="BE276" si="6107">IF($N276="Out (znižuje náklady)",AK276,"0")</f>
        <v>0</v>
      </c>
      <c r="BF276" s="313" t="str">
        <f t="shared" ref="BF276" si="6108">IF($N276="Out (znižuje náklady)",AL276,"0")</f>
        <v>0</v>
      </c>
      <c r="BG276" s="313" t="str">
        <f t="shared" ref="BG276" si="6109">IF($N276="Out (znižuje náklady)",AM276,"0")</f>
        <v>0</v>
      </c>
      <c r="BH276" s="313" t="str">
        <f t="shared" ref="BH276" si="6110">IF($N276="Out (znižuje náklady)",AN276,"0")</f>
        <v>0</v>
      </c>
      <c r="BI276" s="324" t="str">
        <f t="shared" ref="BI276" si="6111">IF($N276="Out (znižuje náklady)",AO276,"0")</f>
        <v>0</v>
      </c>
      <c r="BJ276" s="314">
        <f>IF(F276=vstupy!$B$47,0,1)</f>
        <v>1</v>
      </c>
      <c r="BK276" s="315">
        <f t="shared" ref="BK276" si="6112">$BJ276*AP276</f>
        <v>0</v>
      </c>
      <c r="BL276" s="313">
        <f t="shared" ref="BL276" si="6113">$BJ276*AQ276</f>
        <v>0</v>
      </c>
      <c r="BM276" s="313">
        <f t="shared" ref="BM276" si="6114">$BJ276*AR276</f>
        <v>300</v>
      </c>
      <c r="BN276" s="313">
        <f t="shared" ref="BN276" si="6115">$BJ276*AS276</f>
        <v>900</v>
      </c>
      <c r="BO276" s="313">
        <f t="shared" ref="BO276" si="6116">$BJ276*AT276</f>
        <v>0</v>
      </c>
      <c r="BP276" s="313">
        <f t="shared" ref="BP276" si="6117">$BJ276*AU276</f>
        <v>0</v>
      </c>
      <c r="BQ276" s="313">
        <f t="shared" ref="BQ276" si="6118">$BJ276*AV276</f>
        <v>0</v>
      </c>
      <c r="BR276" s="313">
        <f t="shared" ref="BR276" si="6119">$BJ276*AW276</f>
        <v>0</v>
      </c>
      <c r="BS276" s="313">
        <f t="shared" ref="BS276" si="6120">$BJ276*AX276</f>
        <v>0</v>
      </c>
      <c r="BT276" s="310">
        <f t="shared" ref="BT276" si="6121">$BJ276*AY276</f>
        <v>0</v>
      </c>
      <c r="BU276" s="315">
        <f t="shared" ref="BU276" si="6122">$BJ276*AZ276</f>
        <v>0</v>
      </c>
      <c r="BV276" s="313">
        <f t="shared" ref="BV276" si="6123">$BJ276*BA276</f>
        <v>0</v>
      </c>
      <c r="BW276" s="313">
        <f t="shared" ref="BW276" si="6124">$BJ276*BB276</f>
        <v>0</v>
      </c>
      <c r="BX276" s="313">
        <f t="shared" ref="BX276" si="6125">$BJ276*BC276</f>
        <v>0</v>
      </c>
      <c r="BY276" s="313">
        <f t="shared" ref="BY276" si="6126">$BJ276*BD276</f>
        <v>0</v>
      </c>
      <c r="BZ276" s="313">
        <f t="shared" ref="BZ276" si="6127">$BJ276*BE276</f>
        <v>0</v>
      </c>
      <c r="CA276" s="313">
        <f t="shared" ref="CA276" si="6128">$BJ276*BF276</f>
        <v>0</v>
      </c>
      <c r="CB276" s="313">
        <f t="shared" ref="CB276" si="6129">$BJ276*BG276</f>
        <v>0</v>
      </c>
      <c r="CC276" s="313">
        <f t="shared" ref="CC276" si="6130">$BJ276*BH276</f>
        <v>0</v>
      </c>
      <c r="CD276" s="310">
        <f t="shared" ref="CD276" si="6131">$BJ276*BI276</f>
        <v>0</v>
      </c>
      <c r="CE276" s="316">
        <f t="shared" ref="CE276" si="6132">IF(N276="Nemení sa",1,0)</f>
        <v>0</v>
      </c>
      <c r="CF276" s="315">
        <f t="shared" ref="CF276" si="6133">AG276*$CE276</f>
        <v>0</v>
      </c>
      <c r="CG276" s="313">
        <f t="shared" ref="CG276" si="6134">AI276*$CE276</f>
        <v>0</v>
      </c>
      <c r="CH276" s="313">
        <f t="shared" ref="CH276" si="6135">AK276*$CE276</f>
        <v>0</v>
      </c>
      <c r="CI276" s="313">
        <f t="shared" ref="CI276" si="6136">AM276*$CE276</f>
        <v>0</v>
      </c>
      <c r="CJ276" s="310">
        <f t="shared" ref="CJ276" si="6137">AO276*$CE276</f>
        <v>0</v>
      </c>
      <c r="CK276" s="317">
        <f t="shared" ref="CK276" si="6138">SUM(CF276:CJ278)</f>
        <v>0</v>
      </c>
      <c r="CL276" s="318">
        <f>IF(F276=vstupy!B$42,"1",0)</f>
        <v>0</v>
      </c>
      <c r="CM276" s="315">
        <f t="shared" ref="CM276" si="6139">IF($CL276="1",AP276,0)</f>
        <v>0</v>
      </c>
      <c r="CN276" s="313">
        <f t="shared" ref="CN276" si="6140">IF($CL276="1",AQ276,0)</f>
        <v>0</v>
      </c>
      <c r="CO276" s="313">
        <f t="shared" ref="CO276" si="6141">IF($CL276="1",AR276,0)</f>
        <v>0</v>
      </c>
      <c r="CP276" s="313">
        <f t="shared" ref="CP276" si="6142">IF($CL276="1",AS276,0)</f>
        <v>0</v>
      </c>
      <c r="CQ276" s="313">
        <f t="shared" ref="CQ276" si="6143">IF($CL276="1",AT276,0)</f>
        <v>0</v>
      </c>
      <c r="CR276" s="313">
        <f t="shared" ref="CR276" si="6144">IF($CL276="1",AU276,0)</f>
        <v>0</v>
      </c>
      <c r="CS276" s="313">
        <f t="shared" ref="CS276" si="6145">IF($CL276="1",AV276,0)</f>
        <v>0</v>
      </c>
      <c r="CT276" s="313">
        <f t="shared" ref="CT276" si="6146">IF($CL276="1",AW276,0)</f>
        <v>0</v>
      </c>
      <c r="CU276" s="313">
        <f t="shared" ref="CU276" si="6147">IF($CL276="1",AX276,0)</f>
        <v>0</v>
      </c>
      <c r="CV276" s="310">
        <f t="shared" ref="CV276" si="6148">IF($CL276="1",AY276,0)</f>
        <v>0</v>
      </c>
      <c r="CW276" s="314">
        <f t="shared" ref="CW276" si="6149">CP276+CT276+CV276</f>
        <v>0</v>
      </c>
      <c r="CX276" s="314">
        <f t="shared" ref="CX276" si="6150">CN276+CR276</f>
        <v>0</v>
      </c>
      <c r="CY276" s="315">
        <f t="shared" ref="CY276" si="6151">IF($CL276="1",AZ276,0)</f>
        <v>0</v>
      </c>
      <c r="CZ276" s="313">
        <f t="shared" ref="CZ276" si="6152">IF($CL276="1",BA276,0)</f>
        <v>0</v>
      </c>
      <c r="DA276" s="313">
        <f t="shared" ref="DA276" si="6153">IF($CL276="1",BB276,0)</f>
        <v>0</v>
      </c>
      <c r="DB276" s="313">
        <f t="shared" ref="DB276" si="6154">IF($CL276="1",BC276,0)</f>
        <v>0</v>
      </c>
      <c r="DC276" s="313">
        <f t="shared" ref="DC276" si="6155">IF($CL276="1",BD276,0)</f>
        <v>0</v>
      </c>
      <c r="DD276" s="313">
        <f t="shared" ref="DD276" si="6156">IF($CL276="1",BE276,0)</f>
        <v>0</v>
      </c>
      <c r="DE276" s="313">
        <f t="shared" ref="DE276" si="6157">IF($CL276="1",BF276,0)</f>
        <v>0</v>
      </c>
      <c r="DF276" s="313">
        <f t="shared" ref="DF276" si="6158">IF($CL276="1",BG276,0)</f>
        <v>0</v>
      </c>
      <c r="DG276" s="313">
        <f t="shared" ref="DG276" si="6159">IF($CL276="1",BH276,0)</f>
        <v>0</v>
      </c>
      <c r="DH276" s="310">
        <f t="shared" ref="DH276" si="6160">IF($CL276="1",BI276,0)</f>
        <v>0</v>
      </c>
      <c r="DI276" s="321">
        <f t="shared" ref="DI276" si="6161">DB276+DF276+DH276</f>
        <v>0</v>
      </c>
      <c r="DJ276" s="321">
        <f t="shared" ref="DJ276" si="6162">CZ276+DD276</f>
        <v>0</v>
      </c>
      <c r="DK276" s="322">
        <f t="shared" ref="DK276" si="6163">IF(CE276=0,1,0)</f>
        <v>1</v>
      </c>
      <c r="DL276" s="322">
        <f t="shared" ref="DL276" si="6164">IFERROR(IF($AF276="N",AH276+AJ276+AL276+AN276,AF276+AH276+AJ276+AL276+AN276),0)*$DK276</f>
        <v>300</v>
      </c>
      <c r="DM276" s="322">
        <f t="shared" ref="DM276" si="6165">(AG276+AI276+AK276+AM276+AO276)*$DK276</f>
        <v>900</v>
      </c>
      <c r="DN276" s="322">
        <f t="shared" ref="DN276" si="6166">AS276+AW276+AY276-CW276</f>
        <v>900</v>
      </c>
      <c r="DO276" s="322">
        <f t="shared" ref="DO276" si="6167">BC276+BG276+BI276-DI276</f>
        <v>0</v>
      </c>
      <c r="DP276" s="322">
        <f t="shared" ref="DP276" si="6168">DN276+DO276</f>
        <v>900</v>
      </c>
      <c r="DQ276" s="323" t="str">
        <f>IF(OR(F276=vstupy!B$40,F276=vstupy!B$41,F276=vstupy!B$42,),"0","1")</f>
        <v>0</v>
      </c>
      <c r="DR276" s="315">
        <f t="shared" ref="DR276" si="6169">IF($DQ276="1",AQ276,"0")+CF276</f>
        <v>0</v>
      </c>
      <c r="DS276" s="313">
        <f t="shared" ref="DS276" si="6170">IF($DQ276="1",AS276,"0")+CG276</f>
        <v>0</v>
      </c>
      <c r="DT276" s="313">
        <f t="shared" ref="DT276" si="6171">IF($DQ276="1",AU276,"0")+CH276</f>
        <v>0</v>
      </c>
      <c r="DU276" s="313">
        <f t="shared" ref="DU276" si="6172">IF($DQ276="1",AW276,"0")+CI276</f>
        <v>0</v>
      </c>
      <c r="DV276" s="310">
        <f t="shared" ref="DV276" si="6173">IF($DQ276="1",AY276,"0")+CJ276</f>
        <v>0</v>
      </c>
      <c r="DW276" s="311">
        <f t="shared" ref="DW276" si="6174">SUM(DR276:DV278)</f>
        <v>0</v>
      </c>
      <c r="DX276" s="315" t="str">
        <f t="shared" ref="DX276" si="6175">IF($DQ276="1",BA276,"0")</f>
        <v>0</v>
      </c>
      <c r="DY276" s="313" t="str">
        <f t="shared" ref="DY276" si="6176">IF($DQ276="1",BC276,"0")</f>
        <v>0</v>
      </c>
      <c r="DZ276" s="313" t="str">
        <f t="shared" ref="DZ276" si="6177">IF($DQ276="1",BE276,"0")</f>
        <v>0</v>
      </c>
      <c r="EA276" s="313" t="str">
        <f t="shared" ref="EA276" si="6178">IF($DQ276="1",BG276,"0")</f>
        <v>0</v>
      </c>
      <c r="EB276" s="310" t="str">
        <f t="shared" ref="EB276" si="6179">IF($DQ276="1",BI276,"0")</f>
        <v>0</v>
      </c>
      <c r="EC276" s="311">
        <f t="shared" ref="EC276" si="6180">SUM(DX276:EB278)</f>
        <v>0</v>
      </c>
      <c r="ED276" s="312">
        <f t="shared" ref="ED276" si="6181">EC276+DW276</f>
        <v>0</v>
      </c>
    </row>
    <row r="277" spans="2:134" ht="12.6" customHeight="1" x14ac:dyDescent="0.2">
      <c r="B277" s="366"/>
      <c r="C277" s="363"/>
      <c r="D277" s="363"/>
      <c r="E277" s="363"/>
      <c r="F277" s="356"/>
      <c r="G277" s="362"/>
      <c r="H277" s="308"/>
      <c r="I277" s="308"/>
      <c r="J277" s="299"/>
      <c r="K277" s="356"/>
      <c r="L277" s="348"/>
      <c r="M277" s="354"/>
      <c r="N277" s="348"/>
      <c r="O277" s="348"/>
      <c r="P277" s="348"/>
      <c r="Q277" s="349"/>
      <c r="R277" s="350"/>
      <c r="S277" s="348"/>
      <c r="T277" s="351"/>
      <c r="U277" s="349"/>
      <c r="V277" s="350"/>
      <c r="W277" s="348"/>
      <c r="X277" s="283" t="s">
        <v>157</v>
      </c>
      <c r="Y277" s="284" t="s">
        <v>152</v>
      </c>
      <c r="Z277" s="285">
        <f>VLOOKUP($X277,vstupy!$B$18:$F$31,MATCH($Y277,vstupy!$B$17:$F$17,0),0)</f>
        <v>0</v>
      </c>
      <c r="AA277" s="286" t="s">
        <v>158</v>
      </c>
      <c r="AB277" s="285">
        <f>VLOOKUP($AA277,vstupy!$B$34:$C$36,2,FALSE)</f>
        <v>0</v>
      </c>
      <c r="AC277" s="285">
        <f t="shared" si="5775"/>
        <v>0</v>
      </c>
      <c r="AD277" s="339"/>
      <c r="AE277" s="326"/>
      <c r="AF277" s="315"/>
      <c r="AG277" s="330"/>
      <c r="AH277" s="330"/>
      <c r="AI277" s="330"/>
      <c r="AJ277" s="330"/>
      <c r="AK277" s="330"/>
      <c r="AL277" s="330"/>
      <c r="AM277" s="335"/>
      <c r="AN277" s="330"/>
      <c r="AO277" s="336"/>
      <c r="AP277" s="315"/>
      <c r="AQ277" s="313"/>
      <c r="AR277" s="313"/>
      <c r="AS277" s="313"/>
      <c r="AT277" s="313"/>
      <c r="AU277" s="313"/>
      <c r="AV277" s="313"/>
      <c r="AW277" s="313"/>
      <c r="AX277" s="313"/>
      <c r="AY277" s="313"/>
      <c r="AZ277" s="313"/>
      <c r="BA277" s="313"/>
      <c r="BB277" s="313"/>
      <c r="BC277" s="313"/>
      <c r="BD277" s="313"/>
      <c r="BE277" s="313"/>
      <c r="BF277" s="313"/>
      <c r="BG277" s="313"/>
      <c r="BH277" s="313"/>
      <c r="BI277" s="324"/>
      <c r="BJ277" s="314"/>
      <c r="BK277" s="315"/>
      <c r="BL277" s="313"/>
      <c r="BM277" s="313"/>
      <c r="BN277" s="313"/>
      <c r="BO277" s="313"/>
      <c r="BP277" s="313"/>
      <c r="BQ277" s="313"/>
      <c r="BR277" s="313"/>
      <c r="BS277" s="313"/>
      <c r="BT277" s="310"/>
      <c r="BU277" s="315"/>
      <c r="BV277" s="313"/>
      <c r="BW277" s="313"/>
      <c r="BX277" s="313"/>
      <c r="BY277" s="313"/>
      <c r="BZ277" s="313"/>
      <c r="CA277" s="313"/>
      <c r="CB277" s="313"/>
      <c r="CC277" s="313"/>
      <c r="CD277" s="310"/>
      <c r="CE277" s="316"/>
      <c r="CF277" s="315"/>
      <c r="CG277" s="313"/>
      <c r="CH277" s="313"/>
      <c r="CI277" s="313"/>
      <c r="CJ277" s="310"/>
      <c r="CK277" s="317"/>
      <c r="CL277" s="319"/>
      <c r="CM277" s="315"/>
      <c r="CN277" s="313"/>
      <c r="CO277" s="313"/>
      <c r="CP277" s="313"/>
      <c r="CQ277" s="313"/>
      <c r="CR277" s="313"/>
      <c r="CS277" s="313"/>
      <c r="CT277" s="313"/>
      <c r="CU277" s="313"/>
      <c r="CV277" s="310"/>
      <c r="CW277" s="314"/>
      <c r="CX277" s="314"/>
      <c r="CY277" s="315"/>
      <c r="CZ277" s="313"/>
      <c r="DA277" s="313"/>
      <c r="DB277" s="313"/>
      <c r="DC277" s="313"/>
      <c r="DD277" s="313"/>
      <c r="DE277" s="313"/>
      <c r="DF277" s="313"/>
      <c r="DG277" s="313"/>
      <c r="DH277" s="310"/>
      <c r="DI277" s="321"/>
      <c r="DJ277" s="321"/>
      <c r="DK277" s="322"/>
      <c r="DL277" s="322"/>
      <c r="DM277" s="322"/>
      <c r="DN277" s="322"/>
      <c r="DO277" s="322"/>
      <c r="DP277" s="322"/>
      <c r="DQ277" s="323"/>
      <c r="DR277" s="315"/>
      <c r="DS277" s="313"/>
      <c r="DT277" s="313"/>
      <c r="DU277" s="313"/>
      <c r="DV277" s="310"/>
      <c r="DW277" s="311"/>
      <c r="DX277" s="315"/>
      <c r="DY277" s="313"/>
      <c r="DZ277" s="313"/>
      <c r="EA277" s="313"/>
      <c r="EB277" s="310"/>
      <c r="EC277" s="311"/>
      <c r="ED277" s="312"/>
    </row>
    <row r="278" spans="2:134" ht="12.6" customHeight="1" thickBot="1" x14ac:dyDescent="0.25">
      <c r="B278" s="366"/>
      <c r="C278" s="363"/>
      <c r="D278" s="363"/>
      <c r="E278" s="363"/>
      <c r="F278" s="357"/>
      <c r="G278" s="362"/>
      <c r="H278" s="309"/>
      <c r="I278" s="309"/>
      <c r="J278" s="300"/>
      <c r="K278" s="357"/>
      <c r="L278" s="348"/>
      <c r="M278" s="354"/>
      <c r="N278" s="348"/>
      <c r="O278" s="348"/>
      <c r="P278" s="348"/>
      <c r="Q278" s="349"/>
      <c r="R278" s="350"/>
      <c r="S278" s="348"/>
      <c r="T278" s="351"/>
      <c r="U278" s="349"/>
      <c r="V278" s="350"/>
      <c r="W278" s="348"/>
      <c r="X278" s="283" t="s">
        <v>157</v>
      </c>
      <c r="Y278" s="284" t="s">
        <v>152</v>
      </c>
      <c r="Z278" s="285">
        <f>VLOOKUP($X278,vstupy!$B$18:$F$31,MATCH($Y278,vstupy!$B$17:$F$17,0),0)</f>
        <v>0</v>
      </c>
      <c r="AA278" s="286" t="s">
        <v>158</v>
      </c>
      <c r="AB278" s="285">
        <f>VLOOKUP($AA278,vstupy!$B$34:$C$36,2,FALSE)</f>
        <v>0</v>
      </c>
      <c r="AC278" s="285">
        <f t="shared" si="5775"/>
        <v>0</v>
      </c>
      <c r="AD278" s="340"/>
      <c r="AE278" s="327"/>
      <c r="AF278" s="329"/>
      <c r="AG278" s="331"/>
      <c r="AH278" s="331"/>
      <c r="AI278" s="330"/>
      <c r="AJ278" s="331"/>
      <c r="AK278" s="331"/>
      <c r="AL278" s="331"/>
      <c r="AM278" s="333"/>
      <c r="AN278" s="330"/>
      <c r="AO278" s="337"/>
      <c r="AP278" s="315"/>
      <c r="AQ278" s="313"/>
      <c r="AR278" s="313"/>
      <c r="AS278" s="313"/>
      <c r="AT278" s="313"/>
      <c r="AU278" s="313"/>
      <c r="AV278" s="313"/>
      <c r="AW278" s="313"/>
      <c r="AX278" s="313"/>
      <c r="AY278" s="313"/>
      <c r="AZ278" s="313"/>
      <c r="BA278" s="313"/>
      <c r="BB278" s="313"/>
      <c r="BC278" s="313"/>
      <c r="BD278" s="313"/>
      <c r="BE278" s="313"/>
      <c r="BF278" s="313"/>
      <c r="BG278" s="313"/>
      <c r="BH278" s="313"/>
      <c r="BI278" s="324"/>
      <c r="BJ278" s="314"/>
      <c r="BK278" s="315"/>
      <c r="BL278" s="313"/>
      <c r="BM278" s="313"/>
      <c r="BN278" s="313"/>
      <c r="BO278" s="313"/>
      <c r="BP278" s="313"/>
      <c r="BQ278" s="313"/>
      <c r="BR278" s="313"/>
      <c r="BS278" s="313"/>
      <c r="BT278" s="310"/>
      <c r="BU278" s="315"/>
      <c r="BV278" s="313"/>
      <c r="BW278" s="313"/>
      <c r="BX278" s="313"/>
      <c r="BY278" s="313"/>
      <c r="BZ278" s="313"/>
      <c r="CA278" s="313"/>
      <c r="CB278" s="313"/>
      <c r="CC278" s="313"/>
      <c r="CD278" s="310"/>
      <c r="CE278" s="316"/>
      <c r="CF278" s="315"/>
      <c r="CG278" s="313"/>
      <c r="CH278" s="313"/>
      <c r="CI278" s="313"/>
      <c r="CJ278" s="310"/>
      <c r="CK278" s="317"/>
      <c r="CL278" s="320"/>
      <c r="CM278" s="315"/>
      <c r="CN278" s="313"/>
      <c r="CO278" s="313"/>
      <c r="CP278" s="313"/>
      <c r="CQ278" s="313"/>
      <c r="CR278" s="313"/>
      <c r="CS278" s="313"/>
      <c r="CT278" s="313"/>
      <c r="CU278" s="313"/>
      <c r="CV278" s="310"/>
      <c r="CW278" s="314"/>
      <c r="CX278" s="314"/>
      <c r="CY278" s="315"/>
      <c r="CZ278" s="313"/>
      <c r="DA278" s="313"/>
      <c r="DB278" s="313"/>
      <c r="DC278" s="313"/>
      <c r="DD278" s="313"/>
      <c r="DE278" s="313"/>
      <c r="DF278" s="313"/>
      <c r="DG278" s="313"/>
      <c r="DH278" s="310"/>
      <c r="DI278" s="321"/>
      <c r="DJ278" s="321"/>
      <c r="DK278" s="322"/>
      <c r="DL278" s="322"/>
      <c r="DM278" s="322"/>
      <c r="DN278" s="322"/>
      <c r="DO278" s="322"/>
      <c r="DP278" s="322"/>
      <c r="DQ278" s="323"/>
      <c r="DR278" s="315"/>
      <c r="DS278" s="313"/>
      <c r="DT278" s="313"/>
      <c r="DU278" s="313"/>
      <c r="DV278" s="310"/>
      <c r="DW278" s="311"/>
      <c r="DX278" s="315"/>
      <c r="DY278" s="313"/>
      <c r="DZ278" s="313"/>
      <c r="EA278" s="313"/>
      <c r="EB278" s="310"/>
      <c r="EC278" s="311"/>
      <c r="ED278" s="312"/>
    </row>
    <row r="279" spans="2:134" ht="12.6" customHeight="1" x14ac:dyDescent="0.2">
      <c r="B279" s="365">
        <f t="shared" si="5563"/>
        <v>91</v>
      </c>
      <c r="C279" s="364" t="s">
        <v>450</v>
      </c>
      <c r="D279" s="364" t="s">
        <v>445</v>
      </c>
      <c r="E279" s="364" t="s">
        <v>451</v>
      </c>
      <c r="F279" s="358" t="s">
        <v>208</v>
      </c>
      <c r="G279" s="361">
        <v>46388</v>
      </c>
      <c r="H279" s="301" t="str">
        <f t="shared" si="5148"/>
        <v/>
      </c>
      <c r="I279" s="301" t="str">
        <f t="shared" si="5772"/>
        <v>NA</v>
      </c>
      <c r="J279" s="304">
        <f t="shared" ref="J279" si="6182">IF(I279&gt;12,1,I279/12)</f>
        <v>1</v>
      </c>
      <c r="K279" s="358" t="s">
        <v>473</v>
      </c>
      <c r="L279" s="344">
        <v>0</v>
      </c>
      <c r="M279" s="354">
        <f t="shared" ref="M279" si="6183">IF(L279="N",0,L279)</f>
        <v>0</v>
      </c>
      <c r="N279" s="344" t="s">
        <v>213</v>
      </c>
      <c r="O279" s="344"/>
      <c r="P279" s="344">
        <v>350</v>
      </c>
      <c r="Q279" s="345" t="s">
        <v>185</v>
      </c>
      <c r="R279" s="346">
        <f>VLOOKUP(Q279,vstupy!$B$3:$C$15,2,FALSE)</f>
        <v>0.25</v>
      </c>
      <c r="S279" s="344"/>
      <c r="T279" s="347"/>
      <c r="U279" s="345" t="s">
        <v>36</v>
      </c>
      <c r="V279" s="346">
        <f>VLOOKUP(U279,vstupy!$B$3:$C$15,2,FALSE)</f>
        <v>0</v>
      </c>
      <c r="W279" s="344"/>
      <c r="X279" s="174" t="s">
        <v>157</v>
      </c>
      <c r="Y279" s="188" t="s">
        <v>152</v>
      </c>
      <c r="Z279" s="185">
        <f>VLOOKUP($X279,vstupy!$B$18:$F$31,MATCH($Y279,vstupy!$B$17:$F$17,0),0)</f>
        <v>0</v>
      </c>
      <c r="AA279" s="121" t="s">
        <v>158</v>
      </c>
      <c r="AB279" s="185">
        <f>VLOOKUP($AA279,vstupy!$B$34:$C$36,2,FALSE)</f>
        <v>0</v>
      </c>
      <c r="AC279" s="185">
        <f t="shared" si="5775"/>
        <v>0</v>
      </c>
      <c r="AD279" s="341" t="s">
        <v>36</v>
      </c>
      <c r="AE279" s="325">
        <f>VLOOKUP(AD279,vstupy!$B$3:$C$15,2,FALSE)</f>
        <v>0</v>
      </c>
      <c r="AF279" s="328" t="str">
        <f t="shared" ref="AF279" si="6184">IFERROR(IF(M279=0,"N",O279/L279*J279),0)</f>
        <v>N</v>
      </c>
      <c r="AG279" s="330">
        <f t="shared" ref="AG279" si="6185">O279*J279</f>
        <v>0</v>
      </c>
      <c r="AH279" s="332">
        <f t="shared" ref="AH279" si="6186">P279*R279*J279</f>
        <v>87.5</v>
      </c>
      <c r="AI279" s="333">
        <f t="shared" ref="AI279" si="6187">IFERROR(AH279*M279,0)</f>
        <v>0</v>
      </c>
      <c r="AJ279" s="332" t="str">
        <f t="shared" ref="AJ279" si="6188">IFERROR(IF(M279=0,"N",S279/L279*J279),0)</f>
        <v>N</v>
      </c>
      <c r="AK279" s="330">
        <f t="shared" ref="AK279" si="6189">S279*J279</f>
        <v>0</v>
      </c>
      <c r="AL279" s="330">
        <f t="shared" ref="AL279" si="6190">T279*V279*J279</f>
        <v>0</v>
      </c>
      <c r="AM279" s="334">
        <f t="shared" ref="AM279" si="6191">IFERROR(AL279*M279,0)</f>
        <v>0</v>
      </c>
      <c r="AN279" s="333">
        <f t="shared" ref="AN279" si="6192">IF(W279&gt;0,IF(AE279&gt;0,($G$5/160)*(W279/60)*AE279*J279,0),IF(AE279&gt;0,($G$5/160)*((AC279+AC280+AC281)/60)*AE279*J279,0))</f>
        <v>0</v>
      </c>
      <c r="AO279" s="336">
        <f t="shared" ref="AO279" si="6193">IFERROR(AN279*M279,0)</f>
        <v>0</v>
      </c>
      <c r="AP279" s="315">
        <f t="shared" ref="AP279" si="6194">IF($N279="In (zvyšuje náklady)",AF279,0)</f>
        <v>0</v>
      </c>
      <c r="AQ279" s="313">
        <f t="shared" ref="AQ279" si="6195">IF($N279="In (zvyšuje náklady)",AG279,0)</f>
        <v>0</v>
      </c>
      <c r="AR279" s="313">
        <f t="shared" ref="AR279" si="6196">IF($N279="In (zvyšuje náklady)",AH279,0)</f>
        <v>0</v>
      </c>
      <c r="AS279" s="313">
        <f t="shared" ref="AS279" si="6197">IF($N279="In (zvyšuje náklady)",AI279,0)</f>
        <v>0</v>
      </c>
      <c r="AT279" s="313">
        <f t="shared" ref="AT279" si="6198">IF($N279="In (zvyšuje náklady)",AJ279,0)</f>
        <v>0</v>
      </c>
      <c r="AU279" s="313">
        <f t="shared" ref="AU279" si="6199">IF($N279="In (zvyšuje náklady)",AK279,0)</f>
        <v>0</v>
      </c>
      <c r="AV279" s="313">
        <f t="shared" ref="AV279" si="6200">IF($N279="In (zvyšuje náklady)",AL279,0)</f>
        <v>0</v>
      </c>
      <c r="AW279" s="313">
        <f t="shared" ref="AW279" si="6201">IF($N279="In (zvyšuje náklady)",AM279,0)</f>
        <v>0</v>
      </c>
      <c r="AX279" s="313">
        <f t="shared" ref="AX279" si="6202">IF($N279="In (zvyšuje náklady)",AN279,0)</f>
        <v>0</v>
      </c>
      <c r="AY279" s="313">
        <f t="shared" ref="AY279" si="6203">IF($N279="In (zvyšuje náklady)",AO279,0)</f>
        <v>0</v>
      </c>
      <c r="AZ279" s="313" t="str">
        <f t="shared" ref="AZ279" si="6204">IF($N279="Out (znižuje náklady)",AF279,"0")</f>
        <v>N</v>
      </c>
      <c r="BA279" s="313">
        <f t="shared" ref="BA279" si="6205">IF($N279="Out (znižuje náklady)",AG279,"0")</f>
        <v>0</v>
      </c>
      <c r="BB279" s="313">
        <f t="shared" ref="BB279" si="6206">IF($N279="Out (znižuje náklady)",AH279,"0")</f>
        <v>87.5</v>
      </c>
      <c r="BC279" s="313">
        <f t="shared" ref="BC279" si="6207">IF($N279="Out (znižuje náklady)",AI279,"0")</f>
        <v>0</v>
      </c>
      <c r="BD279" s="313" t="str">
        <f t="shared" ref="BD279" si="6208">IF($N279="Out (znižuje náklady)",AJ279,"0")</f>
        <v>N</v>
      </c>
      <c r="BE279" s="313">
        <f t="shared" ref="BE279" si="6209">IF($N279="Out (znižuje náklady)",AK279,"0")</f>
        <v>0</v>
      </c>
      <c r="BF279" s="313">
        <f t="shared" ref="BF279" si="6210">IF($N279="Out (znižuje náklady)",AL279,"0")</f>
        <v>0</v>
      </c>
      <c r="BG279" s="313">
        <f t="shared" ref="BG279" si="6211">IF($N279="Out (znižuje náklady)",AM279,"0")</f>
        <v>0</v>
      </c>
      <c r="BH279" s="313">
        <f t="shared" ref="BH279" si="6212">IF($N279="Out (znižuje náklady)",AN279,"0")</f>
        <v>0</v>
      </c>
      <c r="BI279" s="324">
        <f t="shared" ref="BI279" si="6213">IF($N279="Out (znižuje náklady)",AO279,"0")</f>
        <v>0</v>
      </c>
      <c r="BJ279" s="314">
        <f>IF(F279=vstupy!$B$47,0,1)</f>
        <v>1</v>
      </c>
      <c r="BK279" s="315">
        <f t="shared" ref="BK279" si="6214">$BJ279*AP279</f>
        <v>0</v>
      </c>
      <c r="BL279" s="313">
        <f t="shared" ref="BL279" si="6215">$BJ279*AQ279</f>
        <v>0</v>
      </c>
      <c r="BM279" s="313">
        <f t="shared" ref="BM279" si="6216">$BJ279*AR279</f>
        <v>0</v>
      </c>
      <c r="BN279" s="313">
        <f t="shared" ref="BN279" si="6217">$BJ279*AS279</f>
        <v>0</v>
      </c>
      <c r="BO279" s="313">
        <f t="shared" ref="BO279" si="6218">$BJ279*AT279</f>
        <v>0</v>
      </c>
      <c r="BP279" s="313">
        <f t="shared" ref="BP279" si="6219">$BJ279*AU279</f>
        <v>0</v>
      </c>
      <c r="BQ279" s="313">
        <f t="shared" ref="BQ279" si="6220">$BJ279*AV279</f>
        <v>0</v>
      </c>
      <c r="BR279" s="313">
        <f t="shared" ref="BR279" si="6221">$BJ279*AW279</f>
        <v>0</v>
      </c>
      <c r="BS279" s="313">
        <f t="shared" ref="BS279" si="6222">$BJ279*AX279</f>
        <v>0</v>
      </c>
      <c r="BT279" s="310">
        <f t="shared" ref="BT279" si="6223">$BJ279*AY279</f>
        <v>0</v>
      </c>
      <c r="BU279" s="315" t="e">
        <f t="shared" ref="BU279" si="6224">$BJ279*AZ279</f>
        <v>#VALUE!</v>
      </c>
      <c r="BV279" s="313">
        <f t="shared" ref="BV279" si="6225">$BJ279*BA279</f>
        <v>0</v>
      </c>
      <c r="BW279" s="313">
        <f t="shared" ref="BW279" si="6226">$BJ279*BB279</f>
        <v>87.5</v>
      </c>
      <c r="BX279" s="313">
        <f t="shared" ref="BX279" si="6227">$BJ279*BC279</f>
        <v>0</v>
      </c>
      <c r="BY279" s="313" t="e">
        <f t="shared" ref="BY279" si="6228">$BJ279*BD279</f>
        <v>#VALUE!</v>
      </c>
      <c r="BZ279" s="313">
        <f t="shared" ref="BZ279" si="6229">$BJ279*BE279</f>
        <v>0</v>
      </c>
      <c r="CA279" s="313">
        <f t="shared" ref="CA279" si="6230">$BJ279*BF279</f>
        <v>0</v>
      </c>
      <c r="CB279" s="313">
        <f t="shared" ref="CB279" si="6231">$BJ279*BG279</f>
        <v>0</v>
      </c>
      <c r="CC279" s="313">
        <f t="shared" ref="CC279" si="6232">$BJ279*BH279</f>
        <v>0</v>
      </c>
      <c r="CD279" s="310">
        <f t="shared" ref="CD279" si="6233">$BJ279*BI279</f>
        <v>0</v>
      </c>
      <c r="CE279" s="316">
        <f t="shared" ref="CE279" si="6234">IF(N279="Nemení sa",1,0)</f>
        <v>0</v>
      </c>
      <c r="CF279" s="315">
        <f t="shared" ref="CF279" si="6235">AG279*$CE279</f>
        <v>0</v>
      </c>
      <c r="CG279" s="313">
        <f t="shared" ref="CG279" si="6236">AI279*$CE279</f>
        <v>0</v>
      </c>
      <c r="CH279" s="313">
        <f t="shared" ref="CH279" si="6237">AK279*$CE279</f>
        <v>0</v>
      </c>
      <c r="CI279" s="313">
        <f t="shared" ref="CI279" si="6238">AM279*$CE279</f>
        <v>0</v>
      </c>
      <c r="CJ279" s="310">
        <f t="shared" ref="CJ279" si="6239">AO279*$CE279</f>
        <v>0</v>
      </c>
      <c r="CK279" s="317">
        <f t="shared" ref="CK279" si="6240">SUM(CF279:CJ281)</f>
        <v>0</v>
      </c>
      <c r="CL279" s="318">
        <f>IF(F279=vstupy!B$42,"1",0)</f>
        <v>0</v>
      </c>
      <c r="CM279" s="315">
        <f t="shared" ref="CM279" si="6241">IF($CL279="1",AP279,0)</f>
        <v>0</v>
      </c>
      <c r="CN279" s="313">
        <f t="shared" ref="CN279" si="6242">IF($CL279="1",AQ279,0)</f>
        <v>0</v>
      </c>
      <c r="CO279" s="313">
        <f t="shared" ref="CO279" si="6243">IF($CL279="1",AR279,0)</f>
        <v>0</v>
      </c>
      <c r="CP279" s="313">
        <f t="shared" ref="CP279" si="6244">IF($CL279="1",AS279,0)</f>
        <v>0</v>
      </c>
      <c r="CQ279" s="313">
        <f t="shared" ref="CQ279" si="6245">IF($CL279="1",AT279,0)</f>
        <v>0</v>
      </c>
      <c r="CR279" s="313">
        <f t="shared" ref="CR279" si="6246">IF($CL279="1",AU279,0)</f>
        <v>0</v>
      </c>
      <c r="CS279" s="313">
        <f t="shared" ref="CS279" si="6247">IF($CL279="1",AV279,0)</f>
        <v>0</v>
      </c>
      <c r="CT279" s="313">
        <f t="shared" ref="CT279" si="6248">IF($CL279="1",AW279,0)</f>
        <v>0</v>
      </c>
      <c r="CU279" s="313">
        <f t="shared" ref="CU279" si="6249">IF($CL279="1",AX279,0)</f>
        <v>0</v>
      </c>
      <c r="CV279" s="310">
        <f t="shared" ref="CV279" si="6250">IF($CL279="1",AY279,0)</f>
        <v>0</v>
      </c>
      <c r="CW279" s="314">
        <f t="shared" ref="CW279" si="6251">CP279+CT279+CV279</f>
        <v>0</v>
      </c>
      <c r="CX279" s="314">
        <f t="shared" ref="CX279" si="6252">CN279+CR279</f>
        <v>0</v>
      </c>
      <c r="CY279" s="315">
        <f t="shared" ref="CY279" si="6253">IF($CL279="1",AZ279,0)</f>
        <v>0</v>
      </c>
      <c r="CZ279" s="313">
        <f t="shared" ref="CZ279" si="6254">IF($CL279="1",BA279,0)</f>
        <v>0</v>
      </c>
      <c r="DA279" s="313">
        <f t="shared" ref="DA279" si="6255">IF($CL279="1",BB279,0)</f>
        <v>0</v>
      </c>
      <c r="DB279" s="313">
        <f t="shared" ref="DB279" si="6256">IF($CL279="1",BC279,0)</f>
        <v>0</v>
      </c>
      <c r="DC279" s="313">
        <f t="shared" ref="DC279" si="6257">IF($CL279="1",BD279,0)</f>
        <v>0</v>
      </c>
      <c r="DD279" s="313">
        <f t="shared" ref="DD279" si="6258">IF($CL279="1",BE279,0)</f>
        <v>0</v>
      </c>
      <c r="DE279" s="313">
        <f t="shared" ref="DE279" si="6259">IF($CL279="1",BF279,0)</f>
        <v>0</v>
      </c>
      <c r="DF279" s="313">
        <f t="shared" ref="DF279" si="6260">IF($CL279="1",BG279,0)</f>
        <v>0</v>
      </c>
      <c r="DG279" s="313">
        <f t="shared" ref="DG279" si="6261">IF($CL279="1",BH279,0)</f>
        <v>0</v>
      </c>
      <c r="DH279" s="310">
        <f t="shared" ref="DH279" si="6262">IF($CL279="1",BI279,0)</f>
        <v>0</v>
      </c>
      <c r="DI279" s="321">
        <f t="shared" ref="DI279" si="6263">DB279+DF279+DH279</f>
        <v>0</v>
      </c>
      <c r="DJ279" s="321">
        <f t="shared" ref="DJ279" si="6264">CZ279+DD279</f>
        <v>0</v>
      </c>
      <c r="DK279" s="322">
        <f t="shared" ref="DK279" si="6265">IF(CE279=0,1,0)</f>
        <v>1</v>
      </c>
      <c r="DL279" s="322">
        <f t="shared" ref="DL279" si="6266">IFERROR(IF($AF279="N",AH279+AJ279+AL279+AN279,AF279+AH279+AJ279+AL279+AN279),0)*$DK279</f>
        <v>0</v>
      </c>
      <c r="DM279" s="322">
        <f t="shared" ref="DM279" si="6267">(AG279+AI279+AK279+AM279+AO279)*$DK279</f>
        <v>0</v>
      </c>
      <c r="DN279" s="322">
        <f t="shared" ref="DN279" si="6268">AS279+AW279+AY279-CW279</f>
        <v>0</v>
      </c>
      <c r="DO279" s="322">
        <f t="shared" ref="DO279" si="6269">BC279+BG279+BI279-DI279</f>
        <v>0</v>
      </c>
      <c r="DP279" s="322">
        <f t="shared" ref="DP279" si="6270">DN279+DO279</f>
        <v>0</v>
      </c>
      <c r="DQ279" s="323" t="str">
        <f>IF(OR(F279=vstupy!B$40,F279=vstupy!B$41,F279=vstupy!B$42,),"0","1")</f>
        <v>0</v>
      </c>
      <c r="DR279" s="315">
        <f t="shared" ref="DR279" si="6271">IF($DQ279="1",AQ279,"0")+CF279</f>
        <v>0</v>
      </c>
      <c r="DS279" s="313">
        <f t="shared" ref="DS279" si="6272">IF($DQ279="1",AS279,"0")+CG279</f>
        <v>0</v>
      </c>
      <c r="DT279" s="313">
        <f t="shared" ref="DT279" si="6273">IF($DQ279="1",AU279,"0")+CH279</f>
        <v>0</v>
      </c>
      <c r="DU279" s="313">
        <f t="shared" ref="DU279" si="6274">IF($DQ279="1",AW279,"0")+CI279</f>
        <v>0</v>
      </c>
      <c r="DV279" s="310">
        <f t="shared" ref="DV279" si="6275">IF($DQ279="1",AY279,"0")+CJ279</f>
        <v>0</v>
      </c>
      <c r="DW279" s="311">
        <f t="shared" ref="DW279" si="6276">SUM(DR279:DV281)</f>
        <v>0</v>
      </c>
      <c r="DX279" s="315" t="str">
        <f t="shared" ref="DX279" si="6277">IF($DQ279="1",BA279,"0")</f>
        <v>0</v>
      </c>
      <c r="DY279" s="313" t="str">
        <f t="shared" ref="DY279" si="6278">IF($DQ279="1",BC279,"0")</f>
        <v>0</v>
      </c>
      <c r="DZ279" s="313" t="str">
        <f t="shared" ref="DZ279" si="6279">IF($DQ279="1",BE279,"0")</f>
        <v>0</v>
      </c>
      <c r="EA279" s="313" t="str">
        <f t="shared" ref="EA279" si="6280">IF($DQ279="1",BG279,"0")</f>
        <v>0</v>
      </c>
      <c r="EB279" s="310" t="str">
        <f t="shared" ref="EB279" si="6281">IF($DQ279="1",BI279,"0")</f>
        <v>0</v>
      </c>
      <c r="EC279" s="311">
        <f t="shared" ref="EC279" si="6282">SUM(DX279:EB281)</f>
        <v>0</v>
      </c>
      <c r="ED279" s="312">
        <f t="shared" ref="ED279" si="6283">EC279+DW279</f>
        <v>0</v>
      </c>
    </row>
    <row r="280" spans="2:134" ht="12.6" customHeight="1" x14ac:dyDescent="0.2">
      <c r="B280" s="365"/>
      <c r="C280" s="364"/>
      <c r="D280" s="364"/>
      <c r="E280" s="364"/>
      <c r="F280" s="359"/>
      <c r="G280" s="361"/>
      <c r="H280" s="302"/>
      <c r="I280" s="302"/>
      <c r="J280" s="305"/>
      <c r="K280" s="359"/>
      <c r="L280" s="344"/>
      <c r="M280" s="354"/>
      <c r="N280" s="344"/>
      <c r="O280" s="344"/>
      <c r="P280" s="344"/>
      <c r="Q280" s="345"/>
      <c r="R280" s="346"/>
      <c r="S280" s="344"/>
      <c r="T280" s="347"/>
      <c r="U280" s="345"/>
      <c r="V280" s="346"/>
      <c r="W280" s="344"/>
      <c r="X280" s="174" t="s">
        <v>157</v>
      </c>
      <c r="Y280" s="188" t="s">
        <v>152</v>
      </c>
      <c r="Z280" s="185">
        <f>VLOOKUP($X280,vstupy!$B$18:$F$31,MATCH($Y280,vstupy!$B$17:$F$17,0),0)</f>
        <v>0</v>
      </c>
      <c r="AA280" s="121" t="s">
        <v>158</v>
      </c>
      <c r="AB280" s="185">
        <f>VLOOKUP($AA280,vstupy!$B$34:$C$36,2,FALSE)</f>
        <v>0</v>
      </c>
      <c r="AC280" s="185">
        <f t="shared" si="5775"/>
        <v>0</v>
      </c>
      <c r="AD280" s="342"/>
      <c r="AE280" s="326"/>
      <c r="AF280" s="315"/>
      <c r="AG280" s="330"/>
      <c r="AH280" s="330"/>
      <c r="AI280" s="330"/>
      <c r="AJ280" s="330"/>
      <c r="AK280" s="330"/>
      <c r="AL280" s="330"/>
      <c r="AM280" s="335"/>
      <c r="AN280" s="330"/>
      <c r="AO280" s="336"/>
      <c r="AP280" s="315"/>
      <c r="AQ280" s="313"/>
      <c r="AR280" s="313"/>
      <c r="AS280" s="313"/>
      <c r="AT280" s="313"/>
      <c r="AU280" s="313"/>
      <c r="AV280" s="313"/>
      <c r="AW280" s="313"/>
      <c r="AX280" s="313"/>
      <c r="AY280" s="313"/>
      <c r="AZ280" s="313"/>
      <c r="BA280" s="313"/>
      <c r="BB280" s="313"/>
      <c r="BC280" s="313"/>
      <c r="BD280" s="313"/>
      <c r="BE280" s="313"/>
      <c r="BF280" s="313"/>
      <c r="BG280" s="313"/>
      <c r="BH280" s="313"/>
      <c r="BI280" s="324"/>
      <c r="BJ280" s="314"/>
      <c r="BK280" s="315"/>
      <c r="BL280" s="313"/>
      <c r="BM280" s="313"/>
      <c r="BN280" s="313"/>
      <c r="BO280" s="313"/>
      <c r="BP280" s="313"/>
      <c r="BQ280" s="313"/>
      <c r="BR280" s="313"/>
      <c r="BS280" s="313"/>
      <c r="BT280" s="310"/>
      <c r="BU280" s="315"/>
      <c r="BV280" s="313"/>
      <c r="BW280" s="313"/>
      <c r="BX280" s="313"/>
      <c r="BY280" s="313"/>
      <c r="BZ280" s="313"/>
      <c r="CA280" s="313"/>
      <c r="CB280" s="313"/>
      <c r="CC280" s="313"/>
      <c r="CD280" s="310"/>
      <c r="CE280" s="316"/>
      <c r="CF280" s="315"/>
      <c r="CG280" s="313"/>
      <c r="CH280" s="313"/>
      <c r="CI280" s="313"/>
      <c r="CJ280" s="310"/>
      <c r="CK280" s="317"/>
      <c r="CL280" s="319"/>
      <c r="CM280" s="315"/>
      <c r="CN280" s="313"/>
      <c r="CO280" s="313"/>
      <c r="CP280" s="313"/>
      <c r="CQ280" s="313"/>
      <c r="CR280" s="313"/>
      <c r="CS280" s="313"/>
      <c r="CT280" s="313"/>
      <c r="CU280" s="313"/>
      <c r="CV280" s="310"/>
      <c r="CW280" s="314"/>
      <c r="CX280" s="314"/>
      <c r="CY280" s="315"/>
      <c r="CZ280" s="313"/>
      <c r="DA280" s="313"/>
      <c r="DB280" s="313"/>
      <c r="DC280" s="313"/>
      <c r="DD280" s="313"/>
      <c r="DE280" s="313"/>
      <c r="DF280" s="313"/>
      <c r="DG280" s="313"/>
      <c r="DH280" s="310"/>
      <c r="DI280" s="321"/>
      <c r="DJ280" s="321"/>
      <c r="DK280" s="322"/>
      <c r="DL280" s="322"/>
      <c r="DM280" s="322"/>
      <c r="DN280" s="322"/>
      <c r="DO280" s="322"/>
      <c r="DP280" s="322"/>
      <c r="DQ280" s="323"/>
      <c r="DR280" s="315"/>
      <c r="DS280" s="313"/>
      <c r="DT280" s="313"/>
      <c r="DU280" s="313"/>
      <c r="DV280" s="310"/>
      <c r="DW280" s="311"/>
      <c r="DX280" s="315"/>
      <c r="DY280" s="313"/>
      <c r="DZ280" s="313"/>
      <c r="EA280" s="313"/>
      <c r="EB280" s="310"/>
      <c r="EC280" s="311"/>
      <c r="ED280" s="312"/>
    </row>
    <row r="281" spans="2:134" ht="12.6" customHeight="1" thickBot="1" x14ac:dyDescent="0.25">
      <c r="B281" s="365"/>
      <c r="C281" s="364"/>
      <c r="D281" s="364"/>
      <c r="E281" s="364"/>
      <c r="F281" s="360"/>
      <c r="G281" s="361"/>
      <c r="H281" s="303"/>
      <c r="I281" s="303"/>
      <c r="J281" s="306"/>
      <c r="K281" s="360"/>
      <c r="L281" s="344"/>
      <c r="M281" s="354"/>
      <c r="N281" s="344"/>
      <c r="O281" s="344"/>
      <c r="P281" s="344"/>
      <c r="Q281" s="345"/>
      <c r="R281" s="346"/>
      <c r="S281" s="344"/>
      <c r="T281" s="347"/>
      <c r="U281" s="345"/>
      <c r="V281" s="346"/>
      <c r="W281" s="344"/>
      <c r="X281" s="174" t="s">
        <v>157</v>
      </c>
      <c r="Y281" s="188" t="s">
        <v>152</v>
      </c>
      <c r="Z281" s="185">
        <f>VLOOKUP($X281,vstupy!$B$18:$F$31,MATCH($Y281,vstupy!$B$17:$F$17,0),0)</f>
        <v>0</v>
      </c>
      <c r="AA281" s="121" t="s">
        <v>158</v>
      </c>
      <c r="AB281" s="185">
        <f>VLOOKUP($AA281,vstupy!$B$34:$C$36,2,FALSE)</f>
        <v>0</v>
      </c>
      <c r="AC281" s="185">
        <f t="shared" si="5775"/>
        <v>0</v>
      </c>
      <c r="AD281" s="343"/>
      <c r="AE281" s="327"/>
      <c r="AF281" s="329"/>
      <c r="AG281" s="331"/>
      <c r="AH281" s="331"/>
      <c r="AI281" s="330"/>
      <c r="AJ281" s="331"/>
      <c r="AK281" s="331"/>
      <c r="AL281" s="331"/>
      <c r="AM281" s="333"/>
      <c r="AN281" s="330"/>
      <c r="AO281" s="337"/>
      <c r="AP281" s="315"/>
      <c r="AQ281" s="313"/>
      <c r="AR281" s="313"/>
      <c r="AS281" s="313"/>
      <c r="AT281" s="313"/>
      <c r="AU281" s="313"/>
      <c r="AV281" s="313"/>
      <c r="AW281" s="313"/>
      <c r="AX281" s="313"/>
      <c r="AY281" s="313"/>
      <c r="AZ281" s="313"/>
      <c r="BA281" s="313"/>
      <c r="BB281" s="313"/>
      <c r="BC281" s="313"/>
      <c r="BD281" s="313"/>
      <c r="BE281" s="313"/>
      <c r="BF281" s="313"/>
      <c r="BG281" s="313"/>
      <c r="BH281" s="313"/>
      <c r="BI281" s="324"/>
      <c r="BJ281" s="314"/>
      <c r="BK281" s="315"/>
      <c r="BL281" s="313"/>
      <c r="BM281" s="313"/>
      <c r="BN281" s="313"/>
      <c r="BO281" s="313"/>
      <c r="BP281" s="313"/>
      <c r="BQ281" s="313"/>
      <c r="BR281" s="313"/>
      <c r="BS281" s="313"/>
      <c r="BT281" s="310"/>
      <c r="BU281" s="315"/>
      <c r="BV281" s="313"/>
      <c r="BW281" s="313"/>
      <c r="BX281" s="313"/>
      <c r="BY281" s="313"/>
      <c r="BZ281" s="313"/>
      <c r="CA281" s="313"/>
      <c r="CB281" s="313"/>
      <c r="CC281" s="313"/>
      <c r="CD281" s="310"/>
      <c r="CE281" s="316"/>
      <c r="CF281" s="315"/>
      <c r="CG281" s="313"/>
      <c r="CH281" s="313"/>
      <c r="CI281" s="313"/>
      <c r="CJ281" s="310"/>
      <c r="CK281" s="317"/>
      <c r="CL281" s="320"/>
      <c r="CM281" s="315"/>
      <c r="CN281" s="313"/>
      <c r="CO281" s="313"/>
      <c r="CP281" s="313"/>
      <c r="CQ281" s="313"/>
      <c r="CR281" s="313"/>
      <c r="CS281" s="313"/>
      <c r="CT281" s="313"/>
      <c r="CU281" s="313"/>
      <c r="CV281" s="310"/>
      <c r="CW281" s="314"/>
      <c r="CX281" s="314"/>
      <c r="CY281" s="315"/>
      <c r="CZ281" s="313"/>
      <c r="DA281" s="313"/>
      <c r="DB281" s="313"/>
      <c r="DC281" s="313"/>
      <c r="DD281" s="313"/>
      <c r="DE281" s="313"/>
      <c r="DF281" s="313"/>
      <c r="DG281" s="313"/>
      <c r="DH281" s="310"/>
      <c r="DI281" s="321"/>
      <c r="DJ281" s="321"/>
      <c r="DK281" s="322"/>
      <c r="DL281" s="322"/>
      <c r="DM281" s="322"/>
      <c r="DN281" s="322"/>
      <c r="DO281" s="322"/>
      <c r="DP281" s="322"/>
      <c r="DQ281" s="323"/>
      <c r="DR281" s="315"/>
      <c r="DS281" s="313"/>
      <c r="DT281" s="313"/>
      <c r="DU281" s="313"/>
      <c r="DV281" s="310"/>
      <c r="DW281" s="311"/>
      <c r="DX281" s="315"/>
      <c r="DY281" s="313"/>
      <c r="DZ281" s="313"/>
      <c r="EA281" s="313"/>
      <c r="EB281" s="310"/>
      <c r="EC281" s="311"/>
      <c r="ED281" s="312"/>
    </row>
    <row r="282" spans="2:134" ht="12.6" customHeight="1" x14ac:dyDescent="0.2">
      <c r="B282" s="366">
        <f t="shared" ref="B282" si="6284">B279+1</f>
        <v>92</v>
      </c>
      <c r="C282" s="363" t="s">
        <v>452</v>
      </c>
      <c r="D282" s="363" t="s">
        <v>448</v>
      </c>
      <c r="E282" s="363" t="s">
        <v>453</v>
      </c>
      <c r="F282" s="355" t="s">
        <v>208</v>
      </c>
      <c r="G282" s="362">
        <v>46388</v>
      </c>
      <c r="H282" s="307" t="str">
        <f t="shared" si="5254"/>
        <v/>
      </c>
      <c r="I282" s="307" t="str">
        <f t="shared" si="5668"/>
        <v>NA</v>
      </c>
      <c r="J282" s="298">
        <f t="shared" si="5669"/>
        <v>1</v>
      </c>
      <c r="K282" s="355" t="s">
        <v>478</v>
      </c>
      <c r="L282" s="348">
        <v>0</v>
      </c>
      <c r="M282" s="354">
        <f t="shared" ref="M282" si="6285">IF(L282="N",0,L282)</f>
        <v>0</v>
      </c>
      <c r="N282" s="348" t="s">
        <v>211</v>
      </c>
      <c r="O282" s="348"/>
      <c r="P282" s="348">
        <v>350</v>
      </c>
      <c r="Q282" s="349" t="s">
        <v>185</v>
      </c>
      <c r="R282" s="350">
        <f>VLOOKUP(Q282,vstupy!$B$3:$C$15,2,FALSE)</f>
        <v>0.25</v>
      </c>
      <c r="S282" s="348"/>
      <c r="T282" s="351"/>
      <c r="U282" s="349" t="s">
        <v>36</v>
      </c>
      <c r="V282" s="350">
        <f>VLOOKUP(U282,vstupy!$B$3:$C$15,2,FALSE)</f>
        <v>0</v>
      </c>
      <c r="W282" s="348"/>
      <c r="X282" s="283" t="s">
        <v>157</v>
      </c>
      <c r="Y282" s="284" t="s">
        <v>152</v>
      </c>
      <c r="Z282" s="285">
        <f>VLOOKUP($X282,vstupy!$B$18:$F$31,MATCH($Y282,vstupy!$B$17:$F$17,0),0)</f>
        <v>0</v>
      </c>
      <c r="AA282" s="286" t="s">
        <v>158</v>
      </c>
      <c r="AB282" s="285">
        <f>VLOOKUP($AA282,vstupy!$B$34:$C$36,2,FALSE)</f>
        <v>0</v>
      </c>
      <c r="AC282" s="285">
        <f t="shared" si="5775"/>
        <v>0</v>
      </c>
      <c r="AD282" s="338" t="s">
        <v>36</v>
      </c>
      <c r="AE282" s="325">
        <f>VLOOKUP(AD282,vstupy!$B$3:$C$15,2,FALSE)</f>
        <v>0</v>
      </c>
      <c r="AF282" s="328" t="str">
        <f t="shared" ref="AF282" si="6286">IFERROR(IF(M282=0,"N",O282/L282*J282),0)</f>
        <v>N</v>
      </c>
      <c r="AG282" s="330">
        <f t="shared" ref="AG282" si="6287">O282*J282</f>
        <v>0</v>
      </c>
      <c r="AH282" s="332">
        <f t="shared" ref="AH282" si="6288">P282*R282*J282</f>
        <v>87.5</v>
      </c>
      <c r="AI282" s="333">
        <f t="shared" ref="AI282" si="6289">IFERROR(AH282*M282,0)</f>
        <v>0</v>
      </c>
      <c r="AJ282" s="332" t="str">
        <f t="shared" ref="AJ282" si="6290">IFERROR(IF(M282=0,"N",S282/L282*J282),0)</f>
        <v>N</v>
      </c>
      <c r="AK282" s="330">
        <f t="shared" ref="AK282" si="6291">S282*J282</f>
        <v>0</v>
      </c>
      <c r="AL282" s="330">
        <f t="shared" ref="AL282" si="6292">T282*V282*J282</f>
        <v>0</v>
      </c>
      <c r="AM282" s="334">
        <f t="shared" ref="AM282" si="6293">IFERROR(AL282*M282,0)</f>
        <v>0</v>
      </c>
      <c r="AN282" s="333">
        <f t="shared" ref="AN282" si="6294">IF(W282&gt;0,IF(AE282&gt;0,($G$5/160)*(W282/60)*AE282*J282,0),IF(AE282&gt;0,($G$5/160)*((AC282+AC283+AC284)/60)*AE282*J282,0))</f>
        <v>0</v>
      </c>
      <c r="AO282" s="336">
        <f t="shared" ref="AO282" si="6295">IFERROR(AN282*M282,0)</f>
        <v>0</v>
      </c>
      <c r="AP282" s="315" t="str">
        <f t="shared" ref="AP282" si="6296">IF($N282="In (zvyšuje náklady)",AF282,0)</f>
        <v>N</v>
      </c>
      <c r="AQ282" s="313">
        <f t="shared" ref="AQ282" si="6297">IF($N282="In (zvyšuje náklady)",AG282,0)</f>
        <v>0</v>
      </c>
      <c r="AR282" s="313">
        <f t="shared" ref="AR282" si="6298">IF($N282="In (zvyšuje náklady)",AH282,0)</f>
        <v>87.5</v>
      </c>
      <c r="AS282" s="313">
        <f t="shared" ref="AS282" si="6299">IF($N282="In (zvyšuje náklady)",AI282,0)</f>
        <v>0</v>
      </c>
      <c r="AT282" s="313" t="str">
        <f t="shared" ref="AT282" si="6300">IF($N282="In (zvyšuje náklady)",AJ282,0)</f>
        <v>N</v>
      </c>
      <c r="AU282" s="313">
        <f t="shared" ref="AU282" si="6301">IF($N282="In (zvyšuje náklady)",AK282,0)</f>
        <v>0</v>
      </c>
      <c r="AV282" s="313">
        <f t="shared" ref="AV282" si="6302">IF($N282="In (zvyšuje náklady)",AL282,0)</f>
        <v>0</v>
      </c>
      <c r="AW282" s="313">
        <f t="shared" ref="AW282" si="6303">IF($N282="In (zvyšuje náklady)",AM282,0)</f>
        <v>0</v>
      </c>
      <c r="AX282" s="313">
        <f t="shared" ref="AX282" si="6304">IF($N282="In (zvyšuje náklady)",AN282,0)</f>
        <v>0</v>
      </c>
      <c r="AY282" s="313">
        <f t="shared" ref="AY282" si="6305">IF($N282="In (zvyšuje náklady)",AO282,0)</f>
        <v>0</v>
      </c>
      <c r="AZ282" s="313" t="str">
        <f t="shared" ref="AZ282" si="6306">IF($N282="Out (znižuje náklady)",AF282,"0")</f>
        <v>0</v>
      </c>
      <c r="BA282" s="313" t="str">
        <f t="shared" ref="BA282" si="6307">IF($N282="Out (znižuje náklady)",AG282,"0")</f>
        <v>0</v>
      </c>
      <c r="BB282" s="313" t="str">
        <f t="shared" ref="BB282" si="6308">IF($N282="Out (znižuje náklady)",AH282,"0")</f>
        <v>0</v>
      </c>
      <c r="BC282" s="313" t="str">
        <f t="shared" ref="BC282" si="6309">IF($N282="Out (znižuje náklady)",AI282,"0")</f>
        <v>0</v>
      </c>
      <c r="BD282" s="313" t="str">
        <f t="shared" ref="BD282" si="6310">IF($N282="Out (znižuje náklady)",AJ282,"0")</f>
        <v>0</v>
      </c>
      <c r="BE282" s="313" t="str">
        <f t="shared" ref="BE282" si="6311">IF($N282="Out (znižuje náklady)",AK282,"0")</f>
        <v>0</v>
      </c>
      <c r="BF282" s="313" t="str">
        <f t="shared" ref="BF282" si="6312">IF($N282="Out (znižuje náklady)",AL282,"0")</f>
        <v>0</v>
      </c>
      <c r="BG282" s="313" t="str">
        <f t="shared" ref="BG282" si="6313">IF($N282="Out (znižuje náklady)",AM282,"0")</f>
        <v>0</v>
      </c>
      <c r="BH282" s="313" t="str">
        <f t="shared" ref="BH282" si="6314">IF($N282="Out (znižuje náklady)",AN282,"0")</f>
        <v>0</v>
      </c>
      <c r="BI282" s="324" t="str">
        <f t="shared" ref="BI282" si="6315">IF($N282="Out (znižuje náklady)",AO282,"0")</f>
        <v>0</v>
      </c>
      <c r="BJ282" s="314">
        <f>IF(F282=vstupy!$B$47,0,1)</f>
        <v>1</v>
      </c>
      <c r="BK282" s="315" t="e">
        <f t="shared" ref="BK282" si="6316">$BJ282*AP282</f>
        <v>#VALUE!</v>
      </c>
      <c r="BL282" s="313">
        <f t="shared" ref="BL282" si="6317">$BJ282*AQ282</f>
        <v>0</v>
      </c>
      <c r="BM282" s="313">
        <f t="shared" ref="BM282" si="6318">$BJ282*AR282</f>
        <v>87.5</v>
      </c>
      <c r="BN282" s="313">
        <f t="shared" ref="BN282" si="6319">$BJ282*AS282</f>
        <v>0</v>
      </c>
      <c r="BO282" s="313" t="e">
        <f t="shared" ref="BO282" si="6320">$BJ282*AT282</f>
        <v>#VALUE!</v>
      </c>
      <c r="BP282" s="313">
        <f t="shared" ref="BP282" si="6321">$BJ282*AU282</f>
        <v>0</v>
      </c>
      <c r="BQ282" s="313">
        <f t="shared" ref="BQ282" si="6322">$BJ282*AV282</f>
        <v>0</v>
      </c>
      <c r="BR282" s="313">
        <f t="shared" ref="BR282" si="6323">$BJ282*AW282</f>
        <v>0</v>
      </c>
      <c r="BS282" s="313">
        <f t="shared" ref="BS282" si="6324">$BJ282*AX282</f>
        <v>0</v>
      </c>
      <c r="BT282" s="310">
        <f t="shared" ref="BT282" si="6325">$BJ282*AY282</f>
        <v>0</v>
      </c>
      <c r="BU282" s="315">
        <f t="shared" ref="BU282" si="6326">$BJ282*AZ282</f>
        <v>0</v>
      </c>
      <c r="BV282" s="313">
        <f t="shared" ref="BV282" si="6327">$BJ282*BA282</f>
        <v>0</v>
      </c>
      <c r="BW282" s="313">
        <f t="shared" ref="BW282" si="6328">$BJ282*BB282</f>
        <v>0</v>
      </c>
      <c r="BX282" s="313">
        <f t="shared" ref="BX282" si="6329">$BJ282*BC282</f>
        <v>0</v>
      </c>
      <c r="BY282" s="313">
        <f t="shared" ref="BY282" si="6330">$BJ282*BD282</f>
        <v>0</v>
      </c>
      <c r="BZ282" s="313">
        <f t="shared" ref="BZ282" si="6331">$BJ282*BE282</f>
        <v>0</v>
      </c>
      <c r="CA282" s="313">
        <f t="shared" ref="CA282" si="6332">$BJ282*BF282</f>
        <v>0</v>
      </c>
      <c r="CB282" s="313">
        <f t="shared" ref="CB282" si="6333">$BJ282*BG282</f>
        <v>0</v>
      </c>
      <c r="CC282" s="313">
        <f t="shared" ref="CC282" si="6334">$BJ282*BH282</f>
        <v>0</v>
      </c>
      <c r="CD282" s="310">
        <f t="shared" ref="CD282" si="6335">$BJ282*BI282</f>
        <v>0</v>
      </c>
      <c r="CE282" s="316">
        <f t="shared" ref="CE282" si="6336">IF(N282="Nemení sa",1,0)</f>
        <v>0</v>
      </c>
      <c r="CF282" s="315">
        <f t="shared" ref="CF282" si="6337">AG282*$CE282</f>
        <v>0</v>
      </c>
      <c r="CG282" s="313">
        <f t="shared" ref="CG282" si="6338">AI282*$CE282</f>
        <v>0</v>
      </c>
      <c r="CH282" s="313">
        <f t="shared" ref="CH282" si="6339">AK282*$CE282</f>
        <v>0</v>
      </c>
      <c r="CI282" s="313">
        <f t="shared" ref="CI282" si="6340">AM282*$CE282</f>
        <v>0</v>
      </c>
      <c r="CJ282" s="310">
        <f t="shared" ref="CJ282" si="6341">AO282*$CE282</f>
        <v>0</v>
      </c>
      <c r="CK282" s="317">
        <f t="shared" ref="CK282" si="6342">SUM(CF282:CJ284)</f>
        <v>0</v>
      </c>
      <c r="CL282" s="318">
        <f>IF(F282=vstupy!B$42,"1",0)</f>
        <v>0</v>
      </c>
      <c r="CM282" s="315">
        <f t="shared" ref="CM282" si="6343">IF($CL282="1",AP282,0)</f>
        <v>0</v>
      </c>
      <c r="CN282" s="313">
        <f t="shared" ref="CN282" si="6344">IF($CL282="1",AQ282,0)</f>
        <v>0</v>
      </c>
      <c r="CO282" s="313">
        <f t="shared" ref="CO282" si="6345">IF($CL282="1",AR282,0)</f>
        <v>0</v>
      </c>
      <c r="CP282" s="313">
        <f t="shared" ref="CP282" si="6346">IF($CL282="1",AS282,0)</f>
        <v>0</v>
      </c>
      <c r="CQ282" s="313">
        <f t="shared" ref="CQ282" si="6347">IF($CL282="1",AT282,0)</f>
        <v>0</v>
      </c>
      <c r="CR282" s="313">
        <f t="shared" ref="CR282" si="6348">IF($CL282="1",AU282,0)</f>
        <v>0</v>
      </c>
      <c r="CS282" s="313">
        <f t="shared" ref="CS282" si="6349">IF($CL282="1",AV282,0)</f>
        <v>0</v>
      </c>
      <c r="CT282" s="313">
        <f t="shared" ref="CT282" si="6350">IF($CL282="1",AW282,0)</f>
        <v>0</v>
      </c>
      <c r="CU282" s="313">
        <f t="shared" ref="CU282" si="6351">IF($CL282="1",AX282,0)</f>
        <v>0</v>
      </c>
      <c r="CV282" s="310">
        <f t="shared" ref="CV282" si="6352">IF($CL282="1",AY282,0)</f>
        <v>0</v>
      </c>
      <c r="CW282" s="314">
        <f t="shared" ref="CW282" si="6353">CP282+CT282+CV282</f>
        <v>0</v>
      </c>
      <c r="CX282" s="314">
        <f t="shared" ref="CX282" si="6354">CN282+CR282</f>
        <v>0</v>
      </c>
      <c r="CY282" s="315">
        <f t="shared" ref="CY282" si="6355">IF($CL282="1",AZ282,0)</f>
        <v>0</v>
      </c>
      <c r="CZ282" s="313">
        <f t="shared" ref="CZ282" si="6356">IF($CL282="1",BA282,0)</f>
        <v>0</v>
      </c>
      <c r="DA282" s="313">
        <f t="shared" ref="DA282" si="6357">IF($CL282="1",BB282,0)</f>
        <v>0</v>
      </c>
      <c r="DB282" s="313">
        <f t="shared" ref="DB282" si="6358">IF($CL282="1",BC282,0)</f>
        <v>0</v>
      </c>
      <c r="DC282" s="313">
        <f t="shared" ref="DC282" si="6359">IF($CL282="1",BD282,0)</f>
        <v>0</v>
      </c>
      <c r="DD282" s="313">
        <f t="shared" ref="DD282" si="6360">IF($CL282="1",BE282,0)</f>
        <v>0</v>
      </c>
      <c r="DE282" s="313">
        <f t="shared" ref="DE282" si="6361">IF($CL282="1",BF282,0)</f>
        <v>0</v>
      </c>
      <c r="DF282" s="313">
        <f t="shared" ref="DF282" si="6362">IF($CL282="1",BG282,0)</f>
        <v>0</v>
      </c>
      <c r="DG282" s="313">
        <f t="shared" ref="DG282" si="6363">IF($CL282="1",BH282,0)</f>
        <v>0</v>
      </c>
      <c r="DH282" s="310">
        <f t="shared" ref="DH282" si="6364">IF($CL282="1",BI282,0)</f>
        <v>0</v>
      </c>
      <c r="DI282" s="321">
        <f t="shared" ref="DI282" si="6365">DB282+DF282+DH282</f>
        <v>0</v>
      </c>
      <c r="DJ282" s="321">
        <f t="shared" ref="DJ282" si="6366">CZ282+DD282</f>
        <v>0</v>
      </c>
      <c r="DK282" s="322">
        <f t="shared" ref="DK282" si="6367">IF(CE282=0,1,0)</f>
        <v>1</v>
      </c>
      <c r="DL282" s="322">
        <f t="shared" ref="DL282" si="6368">IFERROR(IF($AF282="N",AH282+AJ282+AL282+AN282,AF282+AH282+AJ282+AL282+AN282),0)*$DK282</f>
        <v>0</v>
      </c>
      <c r="DM282" s="322">
        <f t="shared" ref="DM282" si="6369">(AG282+AI282+AK282+AM282+AO282)*$DK282</f>
        <v>0</v>
      </c>
      <c r="DN282" s="322">
        <f t="shared" ref="DN282" si="6370">AS282+AW282+AY282-CW282</f>
        <v>0</v>
      </c>
      <c r="DO282" s="322">
        <f t="shared" ref="DO282" si="6371">BC282+BG282+BI282-DI282</f>
        <v>0</v>
      </c>
      <c r="DP282" s="322">
        <f t="shared" ref="DP282" si="6372">DN282+DO282</f>
        <v>0</v>
      </c>
      <c r="DQ282" s="323" t="str">
        <f>IF(OR(F282=vstupy!B$40,F282=vstupy!B$41,F282=vstupy!B$42,),"0","1")</f>
        <v>0</v>
      </c>
      <c r="DR282" s="315">
        <f t="shared" ref="DR282" si="6373">IF($DQ282="1",AQ282,"0")+CF282</f>
        <v>0</v>
      </c>
      <c r="DS282" s="313">
        <f t="shared" ref="DS282" si="6374">IF($DQ282="1",AS282,"0")+CG282</f>
        <v>0</v>
      </c>
      <c r="DT282" s="313">
        <f t="shared" ref="DT282" si="6375">IF($DQ282="1",AU282,"0")+CH282</f>
        <v>0</v>
      </c>
      <c r="DU282" s="313">
        <f t="shared" ref="DU282" si="6376">IF($DQ282="1",AW282,"0")+CI282</f>
        <v>0</v>
      </c>
      <c r="DV282" s="310">
        <f t="shared" ref="DV282" si="6377">IF($DQ282="1",AY282,"0")+CJ282</f>
        <v>0</v>
      </c>
      <c r="DW282" s="311">
        <f t="shared" ref="DW282" si="6378">SUM(DR282:DV284)</f>
        <v>0</v>
      </c>
      <c r="DX282" s="315" t="str">
        <f t="shared" ref="DX282" si="6379">IF($DQ282="1",BA282,"0")</f>
        <v>0</v>
      </c>
      <c r="DY282" s="313" t="str">
        <f t="shared" ref="DY282" si="6380">IF($DQ282="1",BC282,"0")</f>
        <v>0</v>
      </c>
      <c r="DZ282" s="313" t="str">
        <f t="shared" ref="DZ282" si="6381">IF($DQ282="1",BE282,"0")</f>
        <v>0</v>
      </c>
      <c r="EA282" s="313" t="str">
        <f t="shared" ref="EA282" si="6382">IF($DQ282="1",BG282,"0")</f>
        <v>0</v>
      </c>
      <c r="EB282" s="310" t="str">
        <f t="shared" ref="EB282" si="6383">IF($DQ282="1",BI282,"0")</f>
        <v>0</v>
      </c>
      <c r="EC282" s="311">
        <f t="shared" ref="EC282" si="6384">SUM(DX282:EB284)</f>
        <v>0</v>
      </c>
      <c r="ED282" s="312">
        <f t="shared" ref="ED282" si="6385">EC282+DW282</f>
        <v>0</v>
      </c>
    </row>
    <row r="283" spans="2:134" ht="12.6" customHeight="1" x14ac:dyDescent="0.2">
      <c r="B283" s="366"/>
      <c r="C283" s="363"/>
      <c r="D283" s="363"/>
      <c r="E283" s="363"/>
      <c r="F283" s="356"/>
      <c r="G283" s="362"/>
      <c r="H283" s="308"/>
      <c r="I283" s="308"/>
      <c r="J283" s="299"/>
      <c r="K283" s="356"/>
      <c r="L283" s="348"/>
      <c r="M283" s="354"/>
      <c r="N283" s="348"/>
      <c r="O283" s="348"/>
      <c r="P283" s="348"/>
      <c r="Q283" s="349"/>
      <c r="R283" s="350"/>
      <c r="S283" s="348"/>
      <c r="T283" s="351"/>
      <c r="U283" s="349"/>
      <c r="V283" s="350"/>
      <c r="W283" s="348"/>
      <c r="X283" s="283" t="s">
        <v>157</v>
      </c>
      <c r="Y283" s="284" t="s">
        <v>152</v>
      </c>
      <c r="Z283" s="285">
        <f>VLOOKUP($X283,vstupy!$B$18:$F$31,MATCH($Y283,vstupy!$B$17:$F$17,0),0)</f>
        <v>0</v>
      </c>
      <c r="AA283" s="286" t="s">
        <v>158</v>
      </c>
      <c r="AB283" s="285">
        <f>VLOOKUP($AA283,vstupy!$B$34:$C$36,2,FALSE)</f>
        <v>0</v>
      </c>
      <c r="AC283" s="285">
        <f t="shared" si="5775"/>
        <v>0</v>
      </c>
      <c r="AD283" s="339"/>
      <c r="AE283" s="326"/>
      <c r="AF283" s="315"/>
      <c r="AG283" s="330"/>
      <c r="AH283" s="330"/>
      <c r="AI283" s="330"/>
      <c r="AJ283" s="330"/>
      <c r="AK283" s="330"/>
      <c r="AL283" s="330"/>
      <c r="AM283" s="335"/>
      <c r="AN283" s="330"/>
      <c r="AO283" s="336"/>
      <c r="AP283" s="315"/>
      <c r="AQ283" s="313"/>
      <c r="AR283" s="313"/>
      <c r="AS283" s="313"/>
      <c r="AT283" s="313"/>
      <c r="AU283" s="313"/>
      <c r="AV283" s="313"/>
      <c r="AW283" s="313"/>
      <c r="AX283" s="313"/>
      <c r="AY283" s="313"/>
      <c r="AZ283" s="313"/>
      <c r="BA283" s="313"/>
      <c r="BB283" s="313"/>
      <c r="BC283" s="313"/>
      <c r="BD283" s="313"/>
      <c r="BE283" s="313"/>
      <c r="BF283" s="313"/>
      <c r="BG283" s="313"/>
      <c r="BH283" s="313"/>
      <c r="BI283" s="324"/>
      <c r="BJ283" s="314"/>
      <c r="BK283" s="315"/>
      <c r="BL283" s="313"/>
      <c r="BM283" s="313"/>
      <c r="BN283" s="313"/>
      <c r="BO283" s="313"/>
      <c r="BP283" s="313"/>
      <c r="BQ283" s="313"/>
      <c r="BR283" s="313"/>
      <c r="BS283" s="313"/>
      <c r="BT283" s="310"/>
      <c r="BU283" s="315"/>
      <c r="BV283" s="313"/>
      <c r="BW283" s="313"/>
      <c r="BX283" s="313"/>
      <c r="BY283" s="313"/>
      <c r="BZ283" s="313"/>
      <c r="CA283" s="313"/>
      <c r="CB283" s="313"/>
      <c r="CC283" s="313"/>
      <c r="CD283" s="310"/>
      <c r="CE283" s="316"/>
      <c r="CF283" s="315"/>
      <c r="CG283" s="313"/>
      <c r="CH283" s="313"/>
      <c r="CI283" s="313"/>
      <c r="CJ283" s="310"/>
      <c r="CK283" s="317"/>
      <c r="CL283" s="319"/>
      <c r="CM283" s="315"/>
      <c r="CN283" s="313"/>
      <c r="CO283" s="313"/>
      <c r="CP283" s="313"/>
      <c r="CQ283" s="313"/>
      <c r="CR283" s="313"/>
      <c r="CS283" s="313"/>
      <c r="CT283" s="313"/>
      <c r="CU283" s="313"/>
      <c r="CV283" s="310"/>
      <c r="CW283" s="314"/>
      <c r="CX283" s="314"/>
      <c r="CY283" s="315"/>
      <c r="CZ283" s="313"/>
      <c r="DA283" s="313"/>
      <c r="DB283" s="313"/>
      <c r="DC283" s="313"/>
      <c r="DD283" s="313"/>
      <c r="DE283" s="313"/>
      <c r="DF283" s="313"/>
      <c r="DG283" s="313"/>
      <c r="DH283" s="310"/>
      <c r="DI283" s="321"/>
      <c r="DJ283" s="321"/>
      <c r="DK283" s="322"/>
      <c r="DL283" s="322"/>
      <c r="DM283" s="322"/>
      <c r="DN283" s="322"/>
      <c r="DO283" s="322"/>
      <c r="DP283" s="322"/>
      <c r="DQ283" s="323"/>
      <c r="DR283" s="315"/>
      <c r="DS283" s="313"/>
      <c r="DT283" s="313"/>
      <c r="DU283" s="313"/>
      <c r="DV283" s="310"/>
      <c r="DW283" s="311"/>
      <c r="DX283" s="315"/>
      <c r="DY283" s="313"/>
      <c r="DZ283" s="313"/>
      <c r="EA283" s="313"/>
      <c r="EB283" s="310"/>
      <c r="EC283" s="311"/>
      <c r="ED283" s="312"/>
    </row>
    <row r="284" spans="2:134" ht="12.6" customHeight="1" thickBot="1" x14ac:dyDescent="0.25">
      <c r="B284" s="366"/>
      <c r="C284" s="363"/>
      <c r="D284" s="363"/>
      <c r="E284" s="363"/>
      <c r="F284" s="357"/>
      <c r="G284" s="362"/>
      <c r="H284" s="309"/>
      <c r="I284" s="309"/>
      <c r="J284" s="300"/>
      <c r="K284" s="357"/>
      <c r="L284" s="348"/>
      <c r="M284" s="354"/>
      <c r="N284" s="348"/>
      <c r="O284" s="348"/>
      <c r="P284" s="348"/>
      <c r="Q284" s="349"/>
      <c r="R284" s="350"/>
      <c r="S284" s="348"/>
      <c r="T284" s="351"/>
      <c r="U284" s="349"/>
      <c r="V284" s="350"/>
      <c r="W284" s="348"/>
      <c r="X284" s="283" t="s">
        <v>157</v>
      </c>
      <c r="Y284" s="284" t="s">
        <v>152</v>
      </c>
      <c r="Z284" s="285">
        <f>VLOOKUP($X284,vstupy!$B$18:$F$31,MATCH($Y284,vstupy!$B$17:$F$17,0),0)</f>
        <v>0</v>
      </c>
      <c r="AA284" s="286" t="s">
        <v>158</v>
      </c>
      <c r="AB284" s="285">
        <f>VLOOKUP($AA284,vstupy!$B$34:$C$36,2,FALSE)</f>
        <v>0</v>
      </c>
      <c r="AC284" s="285">
        <f t="shared" si="5775"/>
        <v>0</v>
      </c>
      <c r="AD284" s="340"/>
      <c r="AE284" s="327"/>
      <c r="AF284" s="329"/>
      <c r="AG284" s="331"/>
      <c r="AH284" s="331"/>
      <c r="AI284" s="330"/>
      <c r="AJ284" s="331"/>
      <c r="AK284" s="331"/>
      <c r="AL284" s="331"/>
      <c r="AM284" s="333"/>
      <c r="AN284" s="330"/>
      <c r="AO284" s="337"/>
      <c r="AP284" s="315"/>
      <c r="AQ284" s="313"/>
      <c r="AR284" s="313"/>
      <c r="AS284" s="313"/>
      <c r="AT284" s="313"/>
      <c r="AU284" s="313"/>
      <c r="AV284" s="313"/>
      <c r="AW284" s="313"/>
      <c r="AX284" s="313"/>
      <c r="AY284" s="313"/>
      <c r="AZ284" s="313"/>
      <c r="BA284" s="313"/>
      <c r="BB284" s="313"/>
      <c r="BC284" s="313"/>
      <c r="BD284" s="313"/>
      <c r="BE284" s="313"/>
      <c r="BF284" s="313"/>
      <c r="BG284" s="313"/>
      <c r="BH284" s="313"/>
      <c r="BI284" s="324"/>
      <c r="BJ284" s="314"/>
      <c r="BK284" s="315"/>
      <c r="BL284" s="313"/>
      <c r="BM284" s="313"/>
      <c r="BN284" s="313"/>
      <c r="BO284" s="313"/>
      <c r="BP284" s="313"/>
      <c r="BQ284" s="313"/>
      <c r="BR284" s="313"/>
      <c r="BS284" s="313"/>
      <c r="BT284" s="310"/>
      <c r="BU284" s="315"/>
      <c r="BV284" s="313"/>
      <c r="BW284" s="313"/>
      <c r="BX284" s="313"/>
      <c r="BY284" s="313"/>
      <c r="BZ284" s="313"/>
      <c r="CA284" s="313"/>
      <c r="CB284" s="313"/>
      <c r="CC284" s="313"/>
      <c r="CD284" s="310"/>
      <c r="CE284" s="316"/>
      <c r="CF284" s="315"/>
      <c r="CG284" s="313"/>
      <c r="CH284" s="313"/>
      <c r="CI284" s="313"/>
      <c r="CJ284" s="310"/>
      <c r="CK284" s="317"/>
      <c r="CL284" s="320"/>
      <c r="CM284" s="315"/>
      <c r="CN284" s="313"/>
      <c r="CO284" s="313"/>
      <c r="CP284" s="313"/>
      <c r="CQ284" s="313"/>
      <c r="CR284" s="313"/>
      <c r="CS284" s="313"/>
      <c r="CT284" s="313"/>
      <c r="CU284" s="313"/>
      <c r="CV284" s="310"/>
      <c r="CW284" s="314"/>
      <c r="CX284" s="314"/>
      <c r="CY284" s="315"/>
      <c r="CZ284" s="313"/>
      <c r="DA284" s="313"/>
      <c r="DB284" s="313"/>
      <c r="DC284" s="313"/>
      <c r="DD284" s="313"/>
      <c r="DE284" s="313"/>
      <c r="DF284" s="313"/>
      <c r="DG284" s="313"/>
      <c r="DH284" s="310"/>
      <c r="DI284" s="321"/>
      <c r="DJ284" s="321"/>
      <c r="DK284" s="322"/>
      <c r="DL284" s="322"/>
      <c r="DM284" s="322"/>
      <c r="DN284" s="322"/>
      <c r="DO284" s="322"/>
      <c r="DP284" s="322"/>
      <c r="DQ284" s="323"/>
      <c r="DR284" s="315"/>
      <c r="DS284" s="313"/>
      <c r="DT284" s="313"/>
      <c r="DU284" s="313"/>
      <c r="DV284" s="310"/>
      <c r="DW284" s="311"/>
      <c r="DX284" s="315"/>
      <c r="DY284" s="313"/>
      <c r="DZ284" s="313"/>
      <c r="EA284" s="313"/>
      <c r="EB284" s="310"/>
      <c r="EC284" s="311"/>
      <c r="ED284" s="312"/>
    </row>
    <row r="285" spans="2:134" ht="12.6" customHeight="1" x14ac:dyDescent="0.2">
      <c r="B285" s="365">
        <f t="shared" si="5771"/>
        <v>93</v>
      </c>
      <c r="C285" s="364" t="s">
        <v>456</v>
      </c>
      <c r="D285" s="364" t="s">
        <v>454</v>
      </c>
      <c r="E285" s="364" t="s">
        <v>455</v>
      </c>
      <c r="F285" s="358" t="s">
        <v>208</v>
      </c>
      <c r="G285" s="361">
        <v>46388</v>
      </c>
      <c r="H285" s="301" t="str">
        <f t="shared" si="5148"/>
        <v/>
      </c>
      <c r="I285" s="301" t="str">
        <f t="shared" si="5772"/>
        <v>NA</v>
      </c>
      <c r="J285" s="304">
        <f t="shared" ref="J285" si="6386">IF(I285&gt;12,1,I285/12)</f>
        <v>1</v>
      </c>
      <c r="K285" s="358" t="s">
        <v>479</v>
      </c>
      <c r="L285" s="344">
        <v>25</v>
      </c>
      <c r="M285" s="354">
        <f t="shared" ref="M285" si="6387">IF(L285="N",0,L285)</f>
        <v>25</v>
      </c>
      <c r="N285" s="344" t="s">
        <v>213</v>
      </c>
      <c r="O285" s="344"/>
      <c r="P285" s="344">
        <v>40</v>
      </c>
      <c r="Q285" s="345" t="s">
        <v>185</v>
      </c>
      <c r="R285" s="346">
        <f>VLOOKUP(Q285,vstupy!$B$3:$C$15,2,FALSE)</f>
        <v>0.25</v>
      </c>
      <c r="S285" s="344"/>
      <c r="T285" s="347"/>
      <c r="U285" s="345" t="s">
        <v>36</v>
      </c>
      <c r="V285" s="346">
        <f>VLOOKUP(U285,vstupy!$B$3:$C$15,2,FALSE)</f>
        <v>0</v>
      </c>
      <c r="W285" s="344"/>
      <c r="X285" s="174" t="s">
        <v>157</v>
      </c>
      <c r="Y285" s="188" t="s">
        <v>152</v>
      </c>
      <c r="Z285" s="185">
        <f>VLOOKUP($X285,vstupy!$B$18:$F$31,MATCH($Y285,vstupy!$B$17:$F$17,0),0)</f>
        <v>0</v>
      </c>
      <c r="AA285" s="121" t="s">
        <v>158</v>
      </c>
      <c r="AB285" s="185">
        <f>VLOOKUP($AA285,vstupy!$B$34:$C$36,2,FALSE)</f>
        <v>0</v>
      </c>
      <c r="AC285" s="185">
        <f t="shared" si="5775"/>
        <v>0</v>
      </c>
      <c r="AD285" s="341" t="s">
        <v>36</v>
      </c>
      <c r="AE285" s="325">
        <f>VLOOKUP(AD285,vstupy!$B$3:$C$15,2,FALSE)</f>
        <v>0</v>
      </c>
      <c r="AF285" s="328">
        <f t="shared" ref="AF285" si="6388">IFERROR(IF(M285=0,"N",O285/L285*J285),0)</f>
        <v>0</v>
      </c>
      <c r="AG285" s="330">
        <f t="shared" ref="AG285" si="6389">O285*J285</f>
        <v>0</v>
      </c>
      <c r="AH285" s="332">
        <f t="shared" ref="AH285" si="6390">P285*R285*J285</f>
        <v>10</v>
      </c>
      <c r="AI285" s="333">
        <f t="shared" ref="AI285" si="6391">IFERROR(AH285*M285,0)</f>
        <v>250</v>
      </c>
      <c r="AJ285" s="332">
        <f t="shared" ref="AJ285" si="6392">IFERROR(IF(M285=0,"N",S285/L285*J285),0)</f>
        <v>0</v>
      </c>
      <c r="AK285" s="330">
        <f t="shared" ref="AK285" si="6393">S285*J285</f>
        <v>0</v>
      </c>
      <c r="AL285" s="330">
        <f t="shared" ref="AL285" si="6394">T285*V285*J285</f>
        <v>0</v>
      </c>
      <c r="AM285" s="334">
        <f t="shared" ref="AM285" si="6395">IFERROR(AL285*M285,0)</f>
        <v>0</v>
      </c>
      <c r="AN285" s="333">
        <f t="shared" ref="AN285" si="6396">IF(W285&gt;0,IF(AE285&gt;0,($G$5/160)*(W285/60)*AE285*J285,0),IF(AE285&gt;0,($G$5/160)*((AC285+AC286+AC287)/60)*AE285*J285,0))</f>
        <v>0</v>
      </c>
      <c r="AO285" s="336">
        <f t="shared" ref="AO285" si="6397">IFERROR(AN285*M285,0)</f>
        <v>0</v>
      </c>
      <c r="AP285" s="315">
        <f t="shared" ref="AP285" si="6398">IF($N285="In (zvyšuje náklady)",AF285,0)</f>
        <v>0</v>
      </c>
      <c r="AQ285" s="313">
        <f t="shared" ref="AQ285" si="6399">IF($N285="In (zvyšuje náklady)",AG285,0)</f>
        <v>0</v>
      </c>
      <c r="AR285" s="313">
        <f t="shared" ref="AR285" si="6400">IF($N285="In (zvyšuje náklady)",AH285,0)</f>
        <v>0</v>
      </c>
      <c r="AS285" s="313">
        <f t="shared" ref="AS285" si="6401">IF($N285="In (zvyšuje náklady)",AI285,0)</f>
        <v>0</v>
      </c>
      <c r="AT285" s="313">
        <f t="shared" ref="AT285" si="6402">IF($N285="In (zvyšuje náklady)",AJ285,0)</f>
        <v>0</v>
      </c>
      <c r="AU285" s="313">
        <f t="shared" ref="AU285" si="6403">IF($N285="In (zvyšuje náklady)",AK285,0)</f>
        <v>0</v>
      </c>
      <c r="AV285" s="313">
        <f t="shared" ref="AV285" si="6404">IF($N285="In (zvyšuje náklady)",AL285,0)</f>
        <v>0</v>
      </c>
      <c r="AW285" s="313">
        <f t="shared" ref="AW285" si="6405">IF($N285="In (zvyšuje náklady)",AM285,0)</f>
        <v>0</v>
      </c>
      <c r="AX285" s="313">
        <f t="shared" ref="AX285" si="6406">IF($N285="In (zvyšuje náklady)",AN285,0)</f>
        <v>0</v>
      </c>
      <c r="AY285" s="313">
        <f t="shared" ref="AY285" si="6407">IF($N285="In (zvyšuje náklady)",AO285,0)</f>
        <v>0</v>
      </c>
      <c r="AZ285" s="313">
        <f t="shared" ref="AZ285" si="6408">IF($N285="Out (znižuje náklady)",AF285,"0")</f>
        <v>0</v>
      </c>
      <c r="BA285" s="313">
        <f t="shared" ref="BA285" si="6409">IF($N285="Out (znižuje náklady)",AG285,"0")</f>
        <v>0</v>
      </c>
      <c r="BB285" s="313">
        <f t="shared" ref="BB285" si="6410">IF($N285="Out (znižuje náklady)",AH285,"0")</f>
        <v>10</v>
      </c>
      <c r="BC285" s="313">
        <f t="shared" ref="BC285" si="6411">IF($N285="Out (znižuje náklady)",AI285,"0")</f>
        <v>250</v>
      </c>
      <c r="BD285" s="313">
        <f t="shared" ref="BD285" si="6412">IF($N285="Out (znižuje náklady)",AJ285,"0")</f>
        <v>0</v>
      </c>
      <c r="BE285" s="313">
        <f t="shared" ref="BE285" si="6413">IF($N285="Out (znižuje náklady)",AK285,"0")</f>
        <v>0</v>
      </c>
      <c r="BF285" s="313">
        <f t="shared" ref="BF285" si="6414">IF($N285="Out (znižuje náklady)",AL285,"0")</f>
        <v>0</v>
      </c>
      <c r="BG285" s="313">
        <f t="shared" ref="BG285" si="6415">IF($N285="Out (znižuje náklady)",AM285,"0")</f>
        <v>0</v>
      </c>
      <c r="BH285" s="313">
        <f t="shared" ref="BH285" si="6416">IF($N285="Out (znižuje náklady)",AN285,"0")</f>
        <v>0</v>
      </c>
      <c r="BI285" s="324">
        <f t="shared" ref="BI285" si="6417">IF($N285="Out (znižuje náklady)",AO285,"0")</f>
        <v>0</v>
      </c>
      <c r="BJ285" s="314">
        <f>IF(F285=vstupy!$B$47,0,1)</f>
        <v>1</v>
      </c>
      <c r="BK285" s="315">
        <f t="shared" ref="BK285" si="6418">$BJ285*AP285</f>
        <v>0</v>
      </c>
      <c r="BL285" s="313">
        <f t="shared" ref="BL285" si="6419">$BJ285*AQ285</f>
        <v>0</v>
      </c>
      <c r="BM285" s="313">
        <f t="shared" ref="BM285" si="6420">$BJ285*AR285</f>
        <v>0</v>
      </c>
      <c r="BN285" s="313">
        <f t="shared" ref="BN285" si="6421">$BJ285*AS285</f>
        <v>0</v>
      </c>
      <c r="BO285" s="313">
        <f t="shared" ref="BO285" si="6422">$BJ285*AT285</f>
        <v>0</v>
      </c>
      <c r="BP285" s="313">
        <f t="shared" ref="BP285" si="6423">$BJ285*AU285</f>
        <v>0</v>
      </c>
      <c r="BQ285" s="313">
        <f t="shared" ref="BQ285" si="6424">$BJ285*AV285</f>
        <v>0</v>
      </c>
      <c r="BR285" s="313">
        <f t="shared" ref="BR285" si="6425">$BJ285*AW285</f>
        <v>0</v>
      </c>
      <c r="BS285" s="313">
        <f t="shared" ref="BS285" si="6426">$BJ285*AX285</f>
        <v>0</v>
      </c>
      <c r="BT285" s="310">
        <f t="shared" ref="BT285" si="6427">$BJ285*AY285</f>
        <v>0</v>
      </c>
      <c r="BU285" s="315">
        <f t="shared" ref="BU285" si="6428">$BJ285*AZ285</f>
        <v>0</v>
      </c>
      <c r="BV285" s="313">
        <f t="shared" ref="BV285" si="6429">$BJ285*BA285</f>
        <v>0</v>
      </c>
      <c r="BW285" s="313">
        <f t="shared" ref="BW285" si="6430">$BJ285*BB285</f>
        <v>10</v>
      </c>
      <c r="BX285" s="313">
        <f t="shared" ref="BX285" si="6431">$BJ285*BC285</f>
        <v>250</v>
      </c>
      <c r="BY285" s="313">
        <f t="shared" ref="BY285" si="6432">$BJ285*BD285</f>
        <v>0</v>
      </c>
      <c r="BZ285" s="313">
        <f t="shared" ref="BZ285" si="6433">$BJ285*BE285</f>
        <v>0</v>
      </c>
      <c r="CA285" s="313">
        <f t="shared" ref="CA285" si="6434">$BJ285*BF285</f>
        <v>0</v>
      </c>
      <c r="CB285" s="313">
        <f t="shared" ref="CB285" si="6435">$BJ285*BG285</f>
        <v>0</v>
      </c>
      <c r="CC285" s="313">
        <f t="shared" ref="CC285" si="6436">$BJ285*BH285</f>
        <v>0</v>
      </c>
      <c r="CD285" s="310">
        <f t="shared" ref="CD285" si="6437">$BJ285*BI285</f>
        <v>0</v>
      </c>
      <c r="CE285" s="316">
        <f t="shared" ref="CE285" si="6438">IF(N285="Nemení sa",1,0)</f>
        <v>0</v>
      </c>
      <c r="CF285" s="315">
        <f t="shared" ref="CF285" si="6439">AG285*$CE285</f>
        <v>0</v>
      </c>
      <c r="CG285" s="313">
        <f t="shared" ref="CG285" si="6440">AI285*$CE285</f>
        <v>0</v>
      </c>
      <c r="CH285" s="313">
        <f t="shared" ref="CH285" si="6441">AK285*$CE285</f>
        <v>0</v>
      </c>
      <c r="CI285" s="313">
        <f t="shared" ref="CI285" si="6442">AM285*$CE285</f>
        <v>0</v>
      </c>
      <c r="CJ285" s="310">
        <f t="shared" ref="CJ285" si="6443">AO285*$CE285</f>
        <v>0</v>
      </c>
      <c r="CK285" s="317">
        <f t="shared" ref="CK285" si="6444">SUM(CF285:CJ287)</f>
        <v>0</v>
      </c>
      <c r="CL285" s="318">
        <f>IF(F285=vstupy!B$42,"1",0)</f>
        <v>0</v>
      </c>
      <c r="CM285" s="315">
        <f t="shared" ref="CM285" si="6445">IF($CL285="1",AP285,0)</f>
        <v>0</v>
      </c>
      <c r="CN285" s="313">
        <f t="shared" ref="CN285" si="6446">IF($CL285="1",AQ285,0)</f>
        <v>0</v>
      </c>
      <c r="CO285" s="313">
        <f t="shared" ref="CO285" si="6447">IF($CL285="1",AR285,0)</f>
        <v>0</v>
      </c>
      <c r="CP285" s="313">
        <f t="shared" ref="CP285" si="6448">IF($CL285="1",AS285,0)</f>
        <v>0</v>
      </c>
      <c r="CQ285" s="313">
        <f t="shared" ref="CQ285" si="6449">IF($CL285="1",AT285,0)</f>
        <v>0</v>
      </c>
      <c r="CR285" s="313">
        <f t="shared" ref="CR285" si="6450">IF($CL285="1",AU285,0)</f>
        <v>0</v>
      </c>
      <c r="CS285" s="313">
        <f t="shared" ref="CS285" si="6451">IF($CL285="1",AV285,0)</f>
        <v>0</v>
      </c>
      <c r="CT285" s="313">
        <f t="shared" ref="CT285" si="6452">IF($CL285="1",AW285,0)</f>
        <v>0</v>
      </c>
      <c r="CU285" s="313">
        <f t="shared" ref="CU285" si="6453">IF($CL285="1",AX285,0)</f>
        <v>0</v>
      </c>
      <c r="CV285" s="310">
        <f t="shared" ref="CV285" si="6454">IF($CL285="1",AY285,0)</f>
        <v>0</v>
      </c>
      <c r="CW285" s="314">
        <f t="shared" ref="CW285" si="6455">CP285+CT285+CV285</f>
        <v>0</v>
      </c>
      <c r="CX285" s="314">
        <f t="shared" ref="CX285" si="6456">CN285+CR285</f>
        <v>0</v>
      </c>
      <c r="CY285" s="315">
        <f t="shared" ref="CY285" si="6457">IF($CL285="1",AZ285,0)</f>
        <v>0</v>
      </c>
      <c r="CZ285" s="313">
        <f t="shared" ref="CZ285" si="6458">IF($CL285="1",BA285,0)</f>
        <v>0</v>
      </c>
      <c r="DA285" s="313">
        <f t="shared" ref="DA285" si="6459">IF($CL285="1",BB285,0)</f>
        <v>0</v>
      </c>
      <c r="DB285" s="313">
        <f t="shared" ref="DB285" si="6460">IF($CL285="1",BC285,0)</f>
        <v>0</v>
      </c>
      <c r="DC285" s="313">
        <f t="shared" ref="DC285" si="6461">IF($CL285="1",BD285,0)</f>
        <v>0</v>
      </c>
      <c r="DD285" s="313">
        <f t="shared" ref="DD285" si="6462">IF($CL285="1",BE285,0)</f>
        <v>0</v>
      </c>
      <c r="DE285" s="313">
        <f t="shared" ref="DE285" si="6463">IF($CL285="1",BF285,0)</f>
        <v>0</v>
      </c>
      <c r="DF285" s="313">
        <f t="shared" ref="DF285" si="6464">IF($CL285="1",BG285,0)</f>
        <v>0</v>
      </c>
      <c r="DG285" s="313">
        <f t="shared" ref="DG285" si="6465">IF($CL285="1",BH285,0)</f>
        <v>0</v>
      </c>
      <c r="DH285" s="310">
        <f t="shared" ref="DH285" si="6466">IF($CL285="1",BI285,0)</f>
        <v>0</v>
      </c>
      <c r="DI285" s="321">
        <f t="shared" ref="DI285" si="6467">DB285+DF285+DH285</f>
        <v>0</v>
      </c>
      <c r="DJ285" s="321">
        <f t="shared" ref="DJ285" si="6468">CZ285+DD285</f>
        <v>0</v>
      </c>
      <c r="DK285" s="322">
        <f t="shared" ref="DK285" si="6469">IF(CE285=0,1,0)</f>
        <v>1</v>
      </c>
      <c r="DL285" s="322">
        <f t="shared" ref="DL285" si="6470">IFERROR(IF($AF285="N",AH285+AJ285+AL285+AN285,AF285+AH285+AJ285+AL285+AN285),0)*$DK285</f>
        <v>10</v>
      </c>
      <c r="DM285" s="322">
        <f t="shared" ref="DM285" si="6471">(AG285+AI285+AK285+AM285+AO285)*$DK285</f>
        <v>250</v>
      </c>
      <c r="DN285" s="322">
        <f t="shared" ref="DN285" si="6472">AS285+AW285+AY285-CW285</f>
        <v>0</v>
      </c>
      <c r="DO285" s="322">
        <f t="shared" ref="DO285" si="6473">BC285+BG285+BI285-DI285</f>
        <v>250</v>
      </c>
      <c r="DP285" s="322">
        <f t="shared" ref="DP285" si="6474">DN285+DO285</f>
        <v>250</v>
      </c>
      <c r="DQ285" s="323" t="str">
        <f>IF(OR(F285=vstupy!B$40,F285=vstupy!B$41,F285=vstupy!B$42,),"0","1")</f>
        <v>0</v>
      </c>
      <c r="DR285" s="315">
        <f t="shared" ref="DR285" si="6475">IF($DQ285="1",AQ285,"0")+CF285</f>
        <v>0</v>
      </c>
      <c r="DS285" s="313">
        <f t="shared" ref="DS285" si="6476">IF($DQ285="1",AS285,"0")+CG285</f>
        <v>0</v>
      </c>
      <c r="DT285" s="313">
        <f t="shared" ref="DT285" si="6477">IF($DQ285="1",AU285,"0")+CH285</f>
        <v>0</v>
      </c>
      <c r="DU285" s="313">
        <f t="shared" ref="DU285" si="6478">IF($DQ285="1",AW285,"0")+CI285</f>
        <v>0</v>
      </c>
      <c r="DV285" s="310">
        <f t="shared" ref="DV285" si="6479">IF($DQ285="1",AY285,"0")+CJ285</f>
        <v>0</v>
      </c>
      <c r="DW285" s="311">
        <f t="shared" ref="DW285" si="6480">SUM(DR285:DV287)</f>
        <v>0</v>
      </c>
      <c r="DX285" s="315" t="str">
        <f t="shared" ref="DX285" si="6481">IF($DQ285="1",BA285,"0")</f>
        <v>0</v>
      </c>
      <c r="DY285" s="313" t="str">
        <f t="shared" ref="DY285" si="6482">IF($DQ285="1",BC285,"0")</f>
        <v>0</v>
      </c>
      <c r="DZ285" s="313" t="str">
        <f t="shared" ref="DZ285" si="6483">IF($DQ285="1",BE285,"0")</f>
        <v>0</v>
      </c>
      <c r="EA285" s="313" t="str">
        <f t="shared" ref="EA285" si="6484">IF($DQ285="1",BG285,"0")</f>
        <v>0</v>
      </c>
      <c r="EB285" s="310" t="str">
        <f t="shared" ref="EB285" si="6485">IF($DQ285="1",BI285,"0")</f>
        <v>0</v>
      </c>
      <c r="EC285" s="311">
        <f t="shared" ref="EC285" si="6486">SUM(DX285:EB287)</f>
        <v>0</v>
      </c>
      <c r="ED285" s="312">
        <f t="shared" ref="ED285" si="6487">EC285+DW285</f>
        <v>0</v>
      </c>
    </row>
    <row r="286" spans="2:134" ht="12.6" customHeight="1" x14ac:dyDescent="0.2">
      <c r="B286" s="365"/>
      <c r="C286" s="364"/>
      <c r="D286" s="364"/>
      <c r="E286" s="364"/>
      <c r="F286" s="359"/>
      <c r="G286" s="361"/>
      <c r="H286" s="302"/>
      <c r="I286" s="302"/>
      <c r="J286" s="305"/>
      <c r="K286" s="359"/>
      <c r="L286" s="344"/>
      <c r="M286" s="354"/>
      <c r="N286" s="344"/>
      <c r="O286" s="344"/>
      <c r="P286" s="344"/>
      <c r="Q286" s="345"/>
      <c r="R286" s="346"/>
      <c r="S286" s="344"/>
      <c r="T286" s="347"/>
      <c r="U286" s="345"/>
      <c r="V286" s="346"/>
      <c r="W286" s="344"/>
      <c r="X286" s="174" t="s">
        <v>157</v>
      </c>
      <c r="Y286" s="188" t="s">
        <v>152</v>
      </c>
      <c r="Z286" s="185">
        <f>VLOOKUP($X286,vstupy!$B$18:$F$31,MATCH($Y286,vstupy!$B$17:$F$17,0),0)</f>
        <v>0</v>
      </c>
      <c r="AA286" s="121" t="s">
        <v>158</v>
      </c>
      <c r="AB286" s="185">
        <f>VLOOKUP($AA286,vstupy!$B$34:$C$36,2,FALSE)</f>
        <v>0</v>
      </c>
      <c r="AC286" s="185">
        <f t="shared" si="5775"/>
        <v>0</v>
      </c>
      <c r="AD286" s="342"/>
      <c r="AE286" s="326"/>
      <c r="AF286" s="315"/>
      <c r="AG286" s="330"/>
      <c r="AH286" s="330"/>
      <c r="AI286" s="330"/>
      <c r="AJ286" s="330"/>
      <c r="AK286" s="330"/>
      <c r="AL286" s="330"/>
      <c r="AM286" s="335"/>
      <c r="AN286" s="330"/>
      <c r="AO286" s="336"/>
      <c r="AP286" s="315"/>
      <c r="AQ286" s="313"/>
      <c r="AR286" s="313"/>
      <c r="AS286" s="313"/>
      <c r="AT286" s="313"/>
      <c r="AU286" s="313"/>
      <c r="AV286" s="313"/>
      <c r="AW286" s="313"/>
      <c r="AX286" s="313"/>
      <c r="AY286" s="313"/>
      <c r="AZ286" s="313"/>
      <c r="BA286" s="313"/>
      <c r="BB286" s="313"/>
      <c r="BC286" s="313"/>
      <c r="BD286" s="313"/>
      <c r="BE286" s="313"/>
      <c r="BF286" s="313"/>
      <c r="BG286" s="313"/>
      <c r="BH286" s="313"/>
      <c r="BI286" s="324"/>
      <c r="BJ286" s="314"/>
      <c r="BK286" s="315"/>
      <c r="BL286" s="313"/>
      <c r="BM286" s="313"/>
      <c r="BN286" s="313"/>
      <c r="BO286" s="313"/>
      <c r="BP286" s="313"/>
      <c r="BQ286" s="313"/>
      <c r="BR286" s="313"/>
      <c r="BS286" s="313"/>
      <c r="BT286" s="310"/>
      <c r="BU286" s="315"/>
      <c r="BV286" s="313"/>
      <c r="BW286" s="313"/>
      <c r="BX286" s="313"/>
      <c r="BY286" s="313"/>
      <c r="BZ286" s="313"/>
      <c r="CA286" s="313"/>
      <c r="CB286" s="313"/>
      <c r="CC286" s="313"/>
      <c r="CD286" s="310"/>
      <c r="CE286" s="316"/>
      <c r="CF286" s="315"/>
      <c r="CG286" s="313"/>
      <c r="CH286" s="313"/>
      <c r="CI286" s="313"/>
      <c r="CJ286" s="310"/>
      <c r="CK286" s="317"/>
      <c r="CL286" s="319"/>
      <c r="CM286" s="315"/>
      <c r="CN286" s="313"/>
      <c r="CO286" s="313"/>
      <c r="CP286" s="313"/>
      <c r="CQ286" s="313"/>
      <c r="CR286" s="313"/>
      <c r="CS286" s="313"/>
      <c r="CT286" s="313"/>
      <c r="CU286" s="313"/>
      <c r="CV286" s="310"/>
      <c r="CW286" s="314"/>
      <c r="CX286" s="314"/>
      <c r="CY286" s="315"/>
      <c r="CZ286" s="313"/>
      <c r="DA286" s="313"/>
      <c r="DB286" s="313"/>
      <c r="DC286" s="313"/>
      <c r="DD286" s="313"/>
      <c r="DE286" s="313"/>
      <c r="DF286" s="313"/>
      <c r="DG286" s="313"/>
      <c r="DH286" s="310"/>
      <c r="DI286" s="321"/>
      <c r="DJ286" s="321"/>
      <c r="DK286" s="322"/>
      <c r="DL286" s="322"/>
      <c r="DM286" s="322"/>
      <c r="DN286" s="322"/>
      <c r="DO286" s="322"/>
      <c r="DP286" s="322"/>
      <c r="DQ286" s="323"/>
      <c r="DR286" s="315"/>
      <c r="DS286" s="313"/>
      <c r="DT286" s="313"/>
      <c r="DU286" s="313"/>
      <c r="DV286" s="310"/>
      <c r="DW286" s="311"/>
      <c r="DX286" s="315"/>
      <c r="DY286" s="313"/>
      <c r="DZ286" s="313"/>
      <c r="EA286" s="313"/>
      <c r="EB286" s="310"/>
      <c r="EC286" s="311"/>
      <c r="ED286" s="312"/>
    </row>
    <row r="287" spans="2:134" ht="12.6" customHeight="1" thickBot="1" x14ac:dyDescent="0.25">
      <c r="B287" s="365"/>
      <c r="C287" s="364"/>
      <c r="D287" s="364"/>
      <c r="E287" s="364"/>
      <c r="F287" s="360"/>
      <c r="G287" s="361"/>
      <c r="H287" s="303"/>
      <c r="I287" s="303"/>
      <c r="J287" s="306"/>
      <c r="K287" s="360"/>
      <c r="L287" s="344"/>
      <c r="M287" s="354"/>
      <c r="N287" s="344"/>
      <c r="O287" s="344"/>
      <c r="P287" s="344"/>
      <c r="Q287" s="345"/>
      <c r="R287" s="346"/>
      <c r="S287" s="344"/>
      <c r="T287" s="347"/>
      <c r="U287" s="345"/>
      <c r="V287" s="346"/>
      <c r="W287" s="344"/>
      <c r="X287" s="174" t="s">
        <v>157</v>
      </c>
      <c r="Y287" s="188" t="s">
        <v>152</v>
      </c>
      <c r="Z287" s="185">
        <f>VLOOKUP($X287,vstupy!$B$18:$F$31,MATCH($Y287,vstupy!$B$17:$F$17,0),0)</f>
        <v>0</v>
      </c>
      <c r="AA287" s="121" t="s">
        <v>158</v>
      </c>
      <c r="AB287" s="185">
        <f>VLOOKUP($AA287,vstupy!$B$34:$C$36,2,FALSE)</f>
        <v>0</v>
      </c>
      <c r="AC287" s="185">
        <f t="shared" si="5775"/>
        <v>0</v>
      </c>
      <c r="AD287" s="343"/>
      <c r="AE287" s="327"/>
      <c r="AF287" s="329"/>
      <c r="AG287" s="331"/>
      <c r="AH287" s="331"/>
      <c r="AI287" s="330"/>
      <c r="AJ287" s="331"/>
      <c r="AK287" s="331"/>
      <c r="AL287" s="331"/>
      <c r="AM287" s="333"/>
      <c r="AN287" s="330"/>
      <c r="AO287" s="337"/>
      <c r="AP287" s="315"/>
      <c r="AQ287" s="313"/>
      <c r="AR287" s="313"/>
      <c r="AS287" s="313"/>
      <c r="AT287" s="313"/>
      <c r="AU287" s="313"/>
      <c r="AV287" s="313"/>
      <c r="AW287" s="313"/>
      <c r="AX287" s="313"/>
      <c r="AY287" s="313"/>
      <c r="AZ287" s="313"/>
      <c r="BA287" s="313"/>
      <c r="BB287" s="313"/>
      <c r="BC287" s="313"/>
      <c r="BD287" s="313"/>
      <c r="BE287" s="313"/>
      <c r="BF287" s="313"/>
      <c r="BG287" s="313"/>
      <c r="BH287" s="313"/>
      <c r="BI287" s="324"/>
      <c r="BJ287" s="314"/>
      <c r="BK287" s="315"/>
      <c r="BL287" s="313"/>
      <c r="BM287" s="313"/>
      <c r="BN287" s="313"/>
      <c r="BO287" s="313"/>
      <c r="BP287" s="313"/>
      <c r="BQ287" s="313"/>
      <c r="BR287" s="313"/>
      <c r="BS287" s="313"/>
      <c r="BT287" s="310"/>
      <c r="BU287" s="315"/>
      <c r="BV287" s="313"/>
      <c r="BW287" s="313"/>
      <c r="BX287" s="313"/>
      <c r="BY287" s="313"/>
      <c r="BZ287" s="313"/>
      <c r="CA287" s="313"/>
      <c r="CB287" s="313"/>
      <c r="CC287" s="313"/>
      <c r="CD287" s="310"/>
      <c r="CE287" s="316"/>
      <c r="CF287" s="315"/>
      <c r="CG287" s="313"/>
      <c r="CH287" s="313"/>
      <c r="CI287" s="313"/>
      <c r="CJ287" s="310"/>
      <c r="CK287" s="317"/>
      <c r="CL287" s="320"/>
      <c r="CM287" s="315"/>
      <c r="CN287" s="313"/>
      <c r="CO287" s="313"/>
      <c r="CP287" s="313"/>
      <c r="CQ287" s="313"/>
      <c r="CR287" s="313"/>
      <c r="CS287" s="313"/>
      <c r="CT287" s="313"/>
      <c r="CU287" s="313"/>
      <c r="CV287" s="310"/>
      <c r="CW287" s="314"/>
      <c r="CX287" s="314"/>
      <c r="CY287" s="315"/>
      <c r="CZ287" s="313"/>
      <c r="DA287" s="313"/>
      <c r="DB287" s="313"/>
      <c r="DC287" s="313"/>
      <c r="DD287" s="313"/>
      <c r="DE287" s="313"/>
      <c r="DF287" s="313"/>
      <c r="DG287" s="313"/>
      <c r="DH287" s="310"/>
      <c r="DI287" s="321"/>
      <c r="DJ287" s="321"/>
      <c r="DK287" s="322"/>
      <c r="DL287" s="322"/>
      <c r="DM287" s="322"/>
      <c r="DN287" s="322"/>
      <c r="DO287" s="322"/>
      <c r="DP287" s="322"/>
      <c r="DQ287" s="323"/>
      <c r="DR287" s="315"/>
      <c r="DS287" s="313"/>
      <c r="DT287" s="313"/>
      <c r="DU287" s="313"/>
      <c r="DV287" s="310"/>
      <c r="DW287" s="311"/>
      <c r="DX287" s="315"/>
      <c r="DY287" s="313"/>
      <c r="DZ287" s="313"/>
      <c r="EA287" s="313"/>
      <c r="EB287" s="310"/>
      <c r="EC287" s="311"/>
      <c r="ED287" s="312"/>
    </row>
    <row r="288" spans="2:134" ht="12.6" customHeight="1" x14ac:dyDescent="0.2">
      <c r="B288" s="366">
        <f t="shared" si="5876"/>
        <v>94</v>
      </c>
      <c r="C288" s="363" t="s">
        <v>457</v>
      </c>
      <c r="D288" s="363" t="s">
        <v>448</v>
      </c>
      <c r="E288" s="363" t="s">
        <v>458</v>
      </c>
      <c r="F288" s="355" t="s">
        <v>208</v>
      </c>
      <c r="G288" s="362">
        <v>46388</v>
      </c>
      <c r="H288" s="307" t="str">
        <f t="shared" si="5254"/>
        <v/>
      </c>
      <c r="I288" s="307" t="str">
        <f t="shared" si="5668"/>
        <v>NA</v>
      </c>
      <c r="J288" s="298">
        <f t="shared" si="5669"/>
        <v>1</v>
      </c>
      <c r="K288" s="355" t="s">
        <v>480</v>
      </c>
      <c r="L288" s="348">
        <v>25</v>
      </c>
      <c r="M288" s="354">
        <f t="shared" ref="M288" si="6488">IF(L288="N",0,L288)</f>
        <v>25</v>
      </c>
      <c r="N288" s="348" t="s">
        <v>211</v>
      </c>
      <c r="O288" s="348"/>
      <c r="P288" s="348">
        <v>40</v>
      </c>
      <c r="Q288" s="349" t="s">
        <v>185</v>
      </c>
      <c r="R288" s="350">
        <f>VLOOKUP(Q288,vstupy!$B$3:$C$15,2,FALSE)</f>
        <v>0.25</v>
      </c>
      <c r="S288" s="348"/>
      <c r="T288" s="351"/>
      <c r="U288" s="349" t="s">
        <v>36</v>
      </c>
      <c r="V288" s="350">
        <f>VLOOKUP(U288,vstupy!$B$3:$C$15,2,FALSE)</f>
        <v>0</v>
      </c>
      <c r="W288" s="348"/>
      <c r="X288" s="283" t="s">
        <v>157</v>
      </c>
      <c r="Y288" s="284" t="s">
        <v>152</v>
      </c>
      <c r="Z288" s="285">
        <f>VLOOKUP($X288,vstupy!$B$18:$F$31,MATCH($Y288,vstupy!$B$17:$F$17,0),0)</f>
        <v>0</v>
      </c>
      <c r="AA288" s="286" t="s">
        <v>158</v>
      </c>
      <c r="AB288" s="285">
        <f>VLOOKUP($AA288,vstupy!$B$34:$C$36,2,FALSE)</f>
        <v>0</v>
      </c>
      <c r="AC288" s="285">
        <f t="shared" si="5775"/>
        <v>0</v>
      </c>
      <c r="AD288" s="338" t="s">
        <v>36</v>
      </c>
      <c r="AE288" s="325">
        <f>VLOOKUP(AD288,vstupy!$B$3:$C$15,2,FALSE)</f>
        <v>0</v>
      </c>
      <c r="AF288" s="328">
        <f t="shared" ref="AF288" si="6489">IFERROR(IF(M288=0,"N",O288/L288*J288),0)</f>
        <v>0</v>
      </c>
      <c r="AG288" s="330">
        <f t="shared" ref="AG288" si="6490">O288*J288</f>
        <v>0</v>
      </c>
      <c r="AH288" s="332">
        <f t="shared" ref="AH288" si="6491">P288*R288*J288</f>
        <v>10</v>
      </c>
      <c r="AI288" s="333">
        <f t="shared" ref="AI288" si="6492">IFERROR(AH288*M288,0)</f>
        <v>250</v>
      </c>
      <c r="AJ288" s="332">
        <f t="shared" ref="AJ288" si="6493">IFERROR(IF(M288=0,"N",S288/L288*J288),0)</f>
        <v>0</v>
      </c>
      <c r="AK288" s="330">
        <f t="shared" ref="AK288" si="6494">S288*J288</f>
        <v>0</v>
      </c>
      <c r="AL288" s="330">
        <f t="shared" ref="AL288" si="6495">T288*V288*J288</f>
        <v>0</v>
      </c>
      <c r="AM288" s="334">
        <f t="shared" ref="AM288" si="6496">IFERROR(AL288*M288,0)</f>
        <v>0</v>
      </c>
      <c r="AN288" s="333">
        <f t="shared" ref="AN288" si="6497">IF(W288&gt;0,IF(AE288&gt;0,($G$5/160)*(W288/60)*AE288*J288,0),IF(AE288&gt;0,($G$5/160)*((AC288+AC289+AC290)/60)*AE288*J288,0))</f>
        <v>0</v>
      </c>
      <c r="AO288" s="336">
        <f t="shared" ref="AO288" si="6498">IFERROR(AN288*M288,0)</f>
        <v>0</v>
      </c>
      <c r="AP288" s="315">
        <f t="shared" ref="AP288" si="6499">IF($N288="In (zvyšuje náklady)",AF288,0)</f>
        <v>0</v>
      </c>
      <c r="AQ288" s="313">
        <f t="shared" ref="AQ288" si="6500">IF($N288="In (zvyšuje náklady)",AG288,0)</f>
        <v>0</v>
      </c>
      <c r="AR288" s="313">
        <f t="shared" ref="AR288" si="6501">IF($N288="In (zvyšuje náklady)",AH288,0)</f>
        <v>10</v>
      </c>
      <c r="AS288" s="313">
        <f t="shared" ref="AS288" si="6502">IF($N288="In (zvyšuje náklady)",AI288,0)</f>
        <v>250</v>
      </c>
      <c r="AT288" s="313">
        <f t="shared" ref="AT288" si="6503">IF($N288="In (zvyšuje náklady)",AJ288,0)</f>
        <v>0</v>
      </c>
      <c r="AU288" s="313">
        <f t="shared" ref="AU288" si="6504">IF($N288="In (zvyšuje náklady)",AK288,0)</f>
        <v>0</v>
      </c>
      <c r="AV288" s="313">
        <f t="shared" ref="AV288" si="6505">IF($N288="In (zvyšuje náklady)",AL288,0)</f>
        <v>0</v>
      </c>
      <c r="AW288" s="313">
        <f t="shared" ref="AW288" si="6506">IF($N288="In (zvyšuje náklady)",AM288,0)</f>
        <v>0</v>
      </c>
      <c r="AX288" s="313">
        <f t="shared" ref="AX288" si="6507">IF($N288="In (zvyšuje náklady)",AN288,0)</f>
        <v>0</v>
      </c>
      <c r="AY288" s="313">
        <f t="shared" ref="AY288" si="6508">IF($N288="In (zvyšuje náklady)",AO288,0)</f>
        <v>0</v>
      </c>
      <c r="AZ288" s="313" t="str">
        <f t="shared" ref="AZ288" si="6509">IF($N288="Out (znižuje náklady)",AF288,"0")</f>
        <v>0</v>
      </c>
      <c r="BA288" s="313" t="str">
        <f t="shared" ref="BA288" si="6510">IF($N288="Out (znižuje náklady)",AG288,"0")</f>
        <v>0</v>
      </c>
      <c r="BB288" s="313" t="str">
        <f t="shared" ref="BB288" si="6511">IF($N288="Out (znižuje náklady)",AH288,"0")</f>
        <v>0</v>
      </c>
      <c r="BC288" s="313" t="str">
        <f t="shared" ref="BC288" si="6512">IF($N288="Out (znižuje náklady)",AI288,"0")</f>
        <v>0</v>
      </c>
      <c r="BD288" s="313" t="str">
        <f t="shared" ref="BD288" si="6513">IF($N288="Out (znižuje náklady)",AJ288,"0")</f>
        <v>0</v>
      </c>
      <c r="BE288" s="313" t="str">
        <f t="shared" ref="BE288" si="6514">IF($N288="Out (znižuje náklady)",AK288,"0")</f>
        <v>0</v>
      </c>
      <c r="BF288" s="313" t="str">
        <f t="shared" ref="BF288" si="6515">IF($N288="Out (znižuje náklady)",AL288,"0")</f>
        <v>0</v>
      </c>
      <c r="BG288" s="313" t="str">
        <f t="shared" ref="BG288" si="6516">IF($N288="Out (znižuje náklady)",AM288,"0")</f>
        <v>0</v>
      </c>
      <c r="BH288" s="313" t="str">
        <f t="shared" ref="BH288" si="6517">IF($N288="Out (znižuje náklady)",AN288,"0")</f>
        <v>0</v>
      </c>
      <c r="BI288" s="324" t="str">
        <f t="shared" ref="BI288" si="6518">IF($N288="Out (znižuje náklady)",AO288,"0")</f>
        <v>0</v>
      </c>
      <c r="BJ288" s="314">
        <f>IF(F288=vstupy!$B$47,0,1)</f>
        <v>1</v>
      </c>
      <c r="BK288" s="315">
        <f t="shared" ref="BK288" si="6519">$BJ288*AP288</f>
        <v>0</v>
      </c>
      <c r="BL288" s="313">
        <f t="shared" ref="BL288" si="6520">$BJ288*AQ288</f>
        <v>0</v>
      </c>
      <c r="BM288" s="313">
        <f t="shared" ref="BM288" si="6521">$BJ288*AR288</f>
        <v>10</v>
      </c>
      <c r="BN288" s="313">
        <f t="shared" ref="BN288" si="6522">$BJ288*AS288</f>
        <v>250</v>
      </c>
      <c r="BO288" s="313">
        <f t="shared" ref="BO288" si="6523">$BJ288*AT288</f>
        <v>0</v>
      </c>
      <c r="BP288" s="313">
        <f t="shared" ref="BP288" si="6524">$BJ288*AU288</f>
        <v>0</v>
      </c>
      <c r="BQ288" s="313">
        <f t="shared" ref="BQ288" si="6525">$BJ288*AV288</f>
        <v>0</v>
      </c>
      <c r="BR288" s="313">
        <f t="shared" ref="BR288" si="6526">$BJ288*AW288</f>
        <v>0</v>
      </c>
      <c r="BS288" s="313">
        <f t="shared" ref="BS288" si="6527">$BJ288*AX288</f>
        <v>0</v>
      </c>
      <c r="BT288" s="310">
        <f t="shared" ref="BT288" si="6528">$BJ288*AY288</f>
        <v>0</v>
      </c>
      <c r="BU288" s="315">
        <f t="shared" ref="BU288" si="6529">$BJ288*AZ288</f>
        <v>0</v>
      </c>
      <c r="BV288" s="313">
        <f t="shared" ref="BV288" si="6530">$BJ288*BA288</f>
        <v>0</v>
      </c>
      <c r="BW288" s="313">
        <f t="shared" ref="BW288" si="6531">$BJ288*BB288</f>
        <v>0</v>
      </c>
      <c r="BX288" s="313">
        <f t="shared" ref="BX288" si="6532">$BJ288*BC288</f>
        <v>0</v>
      </c>
      <c r="BY288" s="313">
        <f t="shared" ref="BY288" si="6533">$BJ288*BD288</f>
        <v>0</v>
      </c>
      <c r="BZ288" s="313">
        <f t="shared" ref="BZ288" si="6534">$BJ288*BE288</f>
        <v>0</v>
      </c>
      <c r="CA288" s="313">
        <f t="shared" ref="CA288" si="6535">$BJ288*BF288</f>
        <v>0</v>
      </c>
      <c r="CB288" s="313">
        <f t="shared" ref="CB288" si="6536">$BJ288*BG288</f>
        <v>0</v>
      </c>
      <c r="CC288" s="313">
        <f t="shared" ref="CC288" si="6537">$BJ288*BH288</f>
        <v>0</v>
      </c>
      <c r="CD288" s="310">
        <f t="shared" ref="CD288" si="6538">$BJ288*BI288</f>
        <v>0</v>
      </c>
      <c r="CE288" s="316">
        <f t="shared" ref="CE288" si="6539">IF(N288="Nemení sa",1,0)</f>
        <v>0</v>
      </c>
      <c r="CF288" s="315">
        <f t="shared" ref="CF288" si="6540">AG288*$CE288</f>
        <v>0</v>
      </c>
      <c r="CG288" s="313">
        <f t="shared" ref="CG288" si="6541">AI288*$CE288</f>
        <v>0</v>
      </c>
      <c r="CH288" s="313">
        <f t="shared" ref="CH288" si="6542">AK288*$CE288</f>
        <v>0</v>
      </c>
      <c r="CI288" s="313">
        <f t="shared" ref="CI288" si="6543">AM288*$CE288</f>
        <v>0</v>
      </c>
      <c r="CJ288" s="310">
        <f t="shared" ref="CJ288" si="6544">AO288*$CE288</f>
        <v>0</v>
      </c>
      <c r="CK288" s="317">
        <f t="shared" ref="CK288" si="6545">SUM(CF288:CJ290)</f>
        <v>0</v>
      </c>
      <c r="CL288" s="318">
        <f>IF(F288=vstupy!B$42,"1",0)</f>
        <v>0</v>
      </c>
      <c r="CM288" s="315">
        <f t="shared" ref="CM288" si="6546">IF($CL288="1",AP288,0)</f>
        <v>0</v>
      </c>
      <c r="CN288" s="313">
        <f t="shared" ref="CN288" si="6547">IF($CL288="1",AQ288,0)</f>
        <v>0</v>
      </c>
      <c r="CO288" s="313">
        <f t="shared" ref="CO288" si="6548">IF($CL288="1",AR288,0)</f>
        <v>0</v>
      </c>
      <c r="CP288" s="313">
        <f t="shared" ref="CP288" si="6549">IF($CL288="1",AS288,0)</f>
        <v>0</v>
      </c>
      <c r="CQ288" s="313">
        <f t="shared" ref="CQ288" si="6550">IF($CL288="1",AT288,0)</f>
        <v>0</v>
      </c>
      <c r="CR288" s="313">
        <f t="shared" ref="CR288" si="6551">IF($CL288="1",AU288,0)</f>
        <v>0</v>
      </c>
      <c r="CS288" s="313">
        <f t="shared" ref="CS288" si="6552">IF($CL288="1",AV288,0)</f>
        <v>0</v>
      </c>
      <c r="CT288" s="313">
        <f t="shared" ref="CT288" si="6553">IF($CL288="1",AW288,0)</f>
        <v>0</v>
      </c>
      <c r="CU288" s="313">
        <f t="shared" ref="CU288" si="6554">IF($CL288="1",AX288,0)</f>
        <v>0</v>
      </c>
      <c r="CV288" s="310">
        <f t="shared" ref="CV288" si="6555">IF($CL288="1",AY288,0)</f>
        <v>0</v>
      </c>
      <c r="CW288" s="314">
        <f t="shared" ref="CW288" si="6556">CP288+CT288+CV288</f>
        <v>0</v>
      </c>
      <c r="CX288" s="314">
        <f t="shared" ref="CX288" si="6557">CN288+CR288</f>
        <v>0</v>
      </c>
      <c r="CY288" s="315">
        <f t="shared" ref="CY288" si="6558">IF($CL288="1",AZ288,0)</f>
        <v>0</v>
      </c>
      <c r="CZ288" s="313">
        <f t="shared" ref="CZ288" si="6559">IF($CL288="1",BA288,0)</f>
        <v>0</v>
      </c>
      <c r="DA288" s="313">
        <f t="shared" ref="DA288" si="6560">IF($CL288="1",BB288,0)</f>
        <v>0</v>
      </c>
      <c r="DB288" s="313">
        <f t="shared" ref="DB288" si="6561">IF($CL288="1",BC288,0)</f>
        <v>0</v>
      </c>
      <c r="DC288" s="313">
        <f t="shared" ref="DC288" si="6562">IF($CL288="1",BD288,0)</f>
        <v>0</v>
      </c>
      <c r="DD288" s="313">
        <f t="shared" ref="DD288" si="6563">IF($CL288="1",BE288,0)</f>
        <v>0</v>
      </c>
      <c r="DE288" s="313">
        <f t="shared" ref="DE288" si="6564">IF($CL288="1",BF288,0)</f>
        <v>0</v>
      </c>
      <c r="DF288" s="313">
        <f t="shared" ref="DF288" si="6565">IF($CL288="1",BG288,0)</f>
        <v>0</v>
      </c>
      <c r="DG288" s="313">
        <f t="shared" ref="DG288" si="6566">IF($CL288="1",BH288,0)</f>
        <v>0</v>
      </c>
      <c r="DH288" s="310">
        <f t="shared" ref="DH288" si="6567">IF($CL288="1",BI288,0)</f>
        <v>0</v>
      </c>
      <c r="DI288" s="321">
        <f t="shared" ref="DI288" si="6568">DB288+DF288+DH288</f>
        <v>0</v>
      </c>
      <c r="DJ288" s="321">
        <f t="shared" ref="DJ288" si="6569">CZ288+DD288</f>
        <v>0</v>
      </c>
      <c r="DK288" s="322">
        <f t="shared" ref="DK288" si="6570">IF(CE288=0,1,0)</f>
        <v>1</v>
      </c>
      <c r="DL288" s="322">
        <f t="shared" ref="DL288" si="6571">IFERROR(IF($AF288="N",AH288+AJ288+AL288+AN288,AF288+AH288+AJ288+AL288+AN288),0)*$DK288</f>
        <v>10</v>
      </c>
      <c r="DM288" s="322">
        <f t="shared" ref="DM288" si="6572">(AG288+AI288+AK288+AM288+AO288)*$DK288</f>
        <v>250</v>
      </c>
      <c r="DN288" s="322">
        <f t="shared" ref="DN288" si="6573">AS288+AW288+AY288-CW288</f>
        <v>250</v>
      </c>
      <c r="DO288" s="322">
        <f t="shared" ref="DO288" si="6574">BC288+BG288+BI288-DI288</f>
        <v>0</v>
      </c>
      <c r="DP288" s="322">
        <f t="shared" ref="DP288" si="6575">DN288+DO288</f>
        <v>250</v>
      </c>
      <c r="DQ288" s="323" t="str">
        <f>IF(OR(F288=vstupy!B$40,F288=vstupy!B$41,F288=vstupy!B$42,),"0","1")</f>
        <v>0</v>
      </c>
      <c r="DR288" s="315">
        <f t="shared" ref="DR288" si="6576">IF($DQ288="1",AQ288,"0")+CF288</f>
        <v>0</v>
      </c>
      <c r="DS288" s="313">
        <f t="shared" ref="DS288" si="6577">IF($DQ288="1",AS288,"0")+CG288</f>
        <v>0</v>
      </c>
      <c r="DT288" s="313">
        <f t="shared" ref="DT288" si="6578">IF($DQ288="1",AU288,"0")+CH288</f>
        <v>0</v>
      </c>
      <c r="DU288" s="313">
        <f t="shared" ref="DU288" si="6579">IF($DQ288="1",AW288,"0")+CI288</f>
        <v>0</v>
      </c>
      <c r="DV288" s="310">
        <f t="shared" ref="DV288" si="6580">IF($DQ288="1",AY288,"0")+CJ288</f>
        <v>0</v>
      </c>
      <c r="DW288" s="311">
        <f t="shared" ref="DW288" si="6581">SUM(DR288:DV290)</f>
        <v>0</v>
      </c>
      <c r="DX288" s="315" t="str">
        <f t="shared" ref="DX288" si="6582">IF($DQ288="1",BA288,"0")</f>
        <v>0</v>
      </c>
      <c r="DY288" s="313" t="str">
        <f t="shared" ref="DY288" si="6583">IF($DQ288="1",BC288,"0")</f>
        <v>0</v>
      </c>
      <c r="DZ288" s="313" t="str">
        <f t="shared" ref="DZ288" si="6584">IF($DQ288="1",BE288,"0")</f>
        <v>0</v>
      </c>
      <c r="EA288" s="313" t="str">
        <f t="shared" ref="EA288" si="6585">IF($DQ288="1",BG288,"0")</f>
        <v>0</v>
      </c>
      <c r="EB288" s="310" t="str">
        <f t="shared" ref="EB288" si="6586">IF($DQ288="1",BI288,"0")</f>
        <v>0</v>
      </c>
      <c r="EC288" s="311">
        <f t="shared" ref="EC288" si="6587">SUM(DX288:EB290)</f>
        <v>0</v>
      </c>
      <c r="ED288" s="312">
        <f t="shared" ref="ED288" si="6588">EC288+DW288</f>
        <v>0</v>
      </c>
    </row>
    <row r="289" spans="2:134" ht="12.6" customHeight="1" x14ac:dyDescent="0.2">
      <c r="B289" s="366"/>
      <c r="C289" s="363"/>
      <c r="D289" s="363"/>
      <c r="E289" s="363"/>
      <c r="F289" s="356"/>
      <c r="G289" s="362"/>
      <c r="H289" s="308"/>
      <c r="I289" s="308"/>
      <c r="J289" s="299"/>
      <c r="K289" s="356"/>
      <c r="L289" s="348"/>
      <c r="M289" s="354"/>
      <c r="N289" s="348"/>
      <c r="O289" s="348"/>
      <c r="P289" s="348"/>
      <c r="Q289" s="349"/>
      <c r="R289" s="350"/>
      <c r="S289" s="348"/>
      <c r="T289" s="351"/>
      <c r="U289" s="349"/>
      <c r="V289" s="350"/>
      <c r="W289" s="348"/>
      <c r="X289" s="283" t="s">
        <v>157</v>
      </c>
      <c r="Y289" s="284" t="s">
        <v>152</v>
      </c>
      <c r="Z289" s="285">
        <f>VLOOKUP($X289,vstupy!$B$18:$F$31,MATCH($Y289,vstupy!$B$17:$F$17,0),0)</f>
        <v>0</v>
      </c>
      <c r="AA289" s="286" t="s">
        <v>158</v>
      </c>
      <c r="AB289" s="285">
        <f>VLOOKUP($AA289,vstupy!$B$34:$C$36,2,FALSE)</f>
        <v>0</v>
      </c>
      <c r="AC289" s="285">
        <f t="shared" si="5775"/>
        <v>0</v>
      </c>
      <c r="AD289" s="339"/>
      <c r="AE289" s="326"/>
      <c r="AF289" s="315"/>
      <c r="AG289" s="330"/>
      <c r="AH289" s="330"/>
      <c r="AI289" s="330"/>
      <c r="AJ289" s="330"/>
      <c r="AK289" s="330"/>
      <c r="AL289" s="330"/>
      <c r="AM289" s="335"/>
      <c r="AN289" s="330"/>
      <c r="AO289" s="336"/>
      <c r="AP289" s="315"/>
      <c r="AQ289" s="313"/>
      <c r="AR289" s="313"/>
      <c r="AS289" s="313"/>
      <c r="AT289" s="313"/>
      <c r="AU289" s="313"/>
      <c r="AV289" s="313"/>
      <c r="AW289" s="313"/>
      <c r="AX289" s="313"/>
      <c r="AY289" s="313"/>
      <c r="AZ289" s="313"/>
      <c r="BA289" s="313"/>
      <c r="BB289" s="313"/>
      <c r="BC289" s="313"/>
      <c r="BD289" s="313"/>
      <c r="BE289" s="313"/>
      <c r="BF289" s="313"/>
      <c r="BG289" s="313"/>
      <c r="BH289" s="313"/>
      <c r="BI289" s="324"/>
      <c r="BJ289" s="314"/>
      <c r="BK289" s="315"/>
      <c r="BL289" s="313"/>
      <c r="BM289" s="313"/>
      <c r="BN289" s="313"/>
      <c r="BO289" s="313"/>
      <c r="BP289" s="313"/>
      <c r="BQ289" s="313"/>
      <c r="BR289" s="313"/>
      <c r="BS289" s="313"/>
      <c r="BT289" s="310"/>
      <c r="BU289" s="315"/>
      <c r="BV289" s="313"/>
      <c r="BW289" s="313"/>
      <c r="BX289" s="313"/>
      <c r="BY289" s="313"/>
      <c r="BZ289" s="313"/>
      <c r="CA289" s="313"/>
      <c r="CB289" s="313"/>
      <c r="CC289" s="313"/>
      <c r="CD289" s="310"/>
      <c r="CE289" s="316"/>
      <c r="CF289" s="315"/>
      <c r="CG289" s="313"/>
      <c r="CH289" s="313"/>
      <c r="CI289" s="313"/>
      <c r="CJ289" s="310"/>
      <c r="CK289" s="317"/>
      <c r="CL289" s="319"/>
      <c r="CM289" s="315"/>
      <c r="CN289" s="313"/>
      <c r="CO289" s="313"/>
      <c r="CP289" s="313"/>
      <c r="CQ289" s="313"/>
      <c r="CR289" s="313"/>
      <c r="CS289" s="313"/>
      <c r="CT289" s="313"/>
      <c r="CU289" s="313"/>
      <c r="CV289" s="310"/>
      <c r="CW289" s="314"/>
      <c r="CX289" s="314"/>
      <c r="CY289" s="315"/>
      <c r="CZ289" s="313"/>
      <c r="DA289" s="313"/>
      <c r="DB289" s="313"/>
      <c r="DC289" s="313"/>
      <c r="DD289" s="313"/>
      <c r="DE289" s="313"/>
      <c r="DF289" s="313"/>
      <c r="DG289" s="313"/>
      <c r="DH289" s="310"/>
      <c r="DI289" s="321"/>
      <c r="DJ289" s="321"/>
      <c r="DK289" s="322"/>
      <c r="DL289" s="322"/>
      <c r="DM289" s="322"/>
      <c r="DN289" s="322"/>
      <c r="DO289" s="322"/>
      <c r="DP289" s="322"/>
      <c r="DQ289" s="323"/>
      <c r="DR289" s="315"/>
      <c r="DS289" s="313"/>
      <c r="DT289" s="313"/>
      <c r="DU289" s="313"/>
      <c r="DV289" s="310"/>
      <c r="DW289" s="311"/>
      <c r="DX289" s="315"/>
      <c r="DY289" s="313"/>
      <c r="DZ289" s="313"/>
      <c r="EA289" s="313"/>
      <c r="EB289" s="310"/>
      <c r="EC289" s="311"/>
      <c r="ED289" s="312"/>
    </row>
    <row r="290" spans="2:134" ht="12.6" customHeight="1" thickBot="1" x14ac:dyDescent="0.25">
      <c r="B290" s="366"/>
      <c r="C290" s="363"/>
      <c r="D290" s="363"/>
      <c r="E290" s="363"/>
      <c r="F290" s="357"/>
      <c r="G290" s="362"/>
      <c r="H290" s="309"/>
      <c r="I290" s="309"/>
      <c r="J290" s="300"/>
      <c r="K290" s="357"/>
      <c r="L290" s="348"/>
      <c r="M290" s="354"/>
      <c r="N290" s="348"/>
      <c r="O290" s="348"/>
      <c r="P290" s="348"/>
      <c r="Q290" s="349"/>
      <c r="R290" s="350"/>
      <c r="S290" s="348"/>
      <c r="T290" s="351"/>
      <c r="U290" s="349"/>
      <c r="V290" s="350"/>
      <c r="W290" s="348"/>
      <c r="X290" s="283" t="s">
        <v>157</v>
      </c>
      <c r="Y290" s="284" t="s">
        <v>152</v>
      </c>
      <c r="Z290" s="285">
        <f>VLOOKUP($X290,vstupy!$B$18:$F$31,MATCH($Y290,vstupy!$B$17:$F$17,0),0)</f>
        <v>0</v>
      </c>
      <c r="AA290" s="286" t="s">
        <v>158</v>
      </c>
      <c r="AB290" s="285">
        <f>VLOOKUP($AA290,vstupy!$B$34:$C$36,2,FALSE)</f>
        <v>0</v>
      </c>
      <c r="AC290" s="285">
        <f t="shared" si="5775"/>
        <v>0</v>
      </c>
      <c r="AD290" s="340"/>
      <c r="AE290" s="327"/>
      <c r="AF290" s="329"/>
      <c r="AG290" s="331"/>
      <c r="AH290" s="331"/>
      <c r="AI290" s="330"/>
      <c r="AJ290" s="331"/>
      <c r="AK290" s="331"/>
      <c r="AL290" s="331"/>
      <c r="AM290" s="333"/>
      <c r="AN290" s="330"/>
      <c r="AO290" s="337"/>
      <c r="AP290" s="315"/>
      <c r="AQ290" s="313"/>
      <c r="AR290" s="313"/>
      <c r="AS290" s="313"/>
      <c r="AT290" s="313"/>
      <c r="AU290" s="313"/>
      <c r="AV290" s="313"/>
      <c r="AW290" s="313"/>
      <c r="AX290" s="313"/>
      <c r="AY290" s="313"/>
      <c r="AZ290" s="313"/>
      <c r="BA290" s="313"/>
      <c r="BB290" s="313"/>
      <c r="BC290" s="313"/>
      <c r="BD290" s="313"/>
      <c r="BE290" s="313"/>
      <c r="BF290" s="313"/>
      <c r="BG290" s="313"/>
      <c r="BH290" s="313"/>
      <c r="BI290" s="324"/>
      <c r="BJ290" s="314"/>
      <c r="BK290" s="315"/>
      <c r="BL290" s="313"/>
      <c r="BM290" s="313"/>
      <c r="BN290" s="313"/>
      <c r="BO290" s="313"/>
      <c r="BP290" s="313"/>
      <c r="BQ290" s="313"/>
      <c r="BR290" s="313"/>
      <c r="BS290" s="313"/>
      <c r="BT290" s="310"/>
      <c r="BU290" s="315"/>
      <c r="BV290" s="313"/>
      <c r="BW290" s="313"/>
      <c r="BX290" s="313"/>
      <c r="BY290" s="313"/>
      <c r="BZ290" s="313"/>
      <c r="CA290" s="313"/>
      <c r="CB290" s="313"/>
      <c r="CC290" s="313"/>
      <c r="CD290" s="310"/>
      <c r="CE290" s="316"/>
      <c r="CF290" s="315"/>
      <c r="CG290" s="313"/>
      <c r="CH290" s="313"/>
      <c r="CI290" s="313"/>
      <c r="CJ290" s="310"/>
      <c r="CK290" s="317"/>
      <c r="CL290" s="320"/>
      <c r="CM290" s="315"/>
      <c r="CN290" s="313"/>
      <c r="CO290" s="313"/>
      <c r="CP290" s="313"/>
      <c r="CQ290" s="313"/>
      <c r="CR290" s="313"/>
      <c r="CS290" s="313"/>
      <c r="CT290" s="313"/>
      <c r="CU290" s="313"/>
      <c r="CV290" s="310"/>
      <c r="CW290" s="314"/>
      <c r="CX290" s="314"/>
      <c r="CY290" s="315"/>
      <c r="CZ290" s="313"/>
      <c r="DA290" s="313"/>
      <c r="DB290" s="313"/>
      <c r="DC290" s="313"/>
      <c r="DD290" s="313"/>
      <c r="DE290" s="313"/>
      <c r="DF290" s="313"/>
      <c r="DG290" s="313"/>
      <c r="DH290" s="310"/>
      <c r="DI290" s="321"/>
      <c r="DJ290" s="321"/>
      <c r="DK290" s="322"/>
      <c r="DL290" s="322"/>
      <c r="DM290" s="322"/>
      <c r="DN290" s="322"/>
      <c r="DO290" s="322"/>
      <c r="DP290" s="322"/>
      <c r="DQ290" s="323"/>
      <c r="DR290" s="315"/>
      <c r="DS290" s="313"/>
      <c r="DT290" s="313"/>
      <c r="DU290" s="313"/>
      <c r="DV290" s="310"/>
      <c r="DW290" s="311"/>
      <c r="DX290" s="315"/>
      <c r="DY290" s="313"/>
      <c r="DZ290" s="313"/>
      <c r="EA290" s="313"/>
      <c r="EB290" s="310"/>
      <c r="EC290" s="311"/>
      <c r="ED290" s="312"/>
    </row>
    <row r="291" spans="2:134" ht="12.6" customHeight="1" x14ac:dyDescent="0.2">
      <c r="B291" s="365">
        <f t="shared" si="5771"/>
        <v>95</v>
      </c>
      <c r="C291" s="364" t="s">
        <v>459</v>
      </c>
      <c r="D291" s="364" t="s">
        <v>448</v>
      </c>
      <c r="E291" s="364" t="s">
        <v>460</v>
      </c>
      <c r="F291" s="358" t="s">
        <v>208</v>
      </c>
      <c r="G291" s="361">
        <v>46388</v>
      </c>
      <c r="H291" s="301" t="str">
        <f t="shared" si="5148"/>
        <v/>
      </c>
      <c r="I291" s="301" t="str">
        <f t="shared" si="5772"/>
        <v>NA</v>
      </c>
      <c r="J291" s="304">
        <f t="shared" ref="J291" si="6589">IF(I291&gt;12,1,I291/12)</f>
        <v>1</v>
      </c>
      <c r="K291" s="358" t="s">
        <v>478</v>
      </c>
      <c r="L291" s="344">
        <v>0</v>
      </c>
      <c r="M291" s="354">
        <f t="shared" ref="M291" si="6590">IF(L291="N",0,L291)</f>
        <v>0</v>
      </c>
      <c r="N291" s="344" t="s">
        <v>211</v>
      </c>
      <c r="O291" s="344"/>
      <c r="P291" s="344">
        <v>600</v>
      </c>
      <c r="Q291" s="345" t="s">
        <v>185</v>
      </c>
      <c r="R291" s="346">
        <f>VLOOKUP(Q291,vstupy!$B$3:$C$15,2,FALSE)</f>
        <v>0.25</v>
      </c>
      <c r="S291" s="344"/>
      <c r="T291" s="347"/>
      <c r="U291" s="345" t="s">
        <v>36</v>
      </c>
      <c r="V291" s="346">
        <f>VLOOKUP(U291,vstupy!$B$3:$C$15,2,FALSE)</f>
        <v>0</v>
      </c>
      <c r="W291" s="344"/>
      <c r="X291" s="174" t="s">
        <v>157</v>
      </c>
      <c r="Y291" s="188" t="s">
        <v>152</v>
      </c>
      <c r="Z291" s="185">
        <f>VLOOKUP($X291,vstupy!$B$18:$F$31,MATCH($Y291,vstupy!$B$17:$F$17,0),0)</f>
        <v>0</v>
      </c>
      <c r="AA291" s="121" t="s">
        <v>158</v>
      </c>
      <c r="AB291" s="185">
        <f>VLOOKUP($AA291,vstupy!$B$34:$C$36,2,FALSE)</f>
        <v>0</v>
      </c>
      <c r="AC291" s="185">
        <f t="shared" si="5775"/>
        <v>0</v>
      </c>
      <c r="AD291" s="341" t="s">
        <v>36</v>
      </c>
      <c r="AE291" s="325">
        <f>VLOOKUP(AD291,vstupy!$B$3:$C$15,2,FALSE)</f>
        <v>0</v>
      </c>
      <c r="AF291" s="328" t="str">
        <f t="shared" ref="AF291" si="6591">IFERROR(IF(M291=0,"N",O291/L291*J291),0)</f>
        <v>N</v>
      </c>
      <c r="AG291" s="330">
        <f t="shared" ref="AG291" si="6592">O291*J291</f>
        <v>0</v>
      </c>
      <c r="AH291" s="332">
        <f t="shared" ref="AH291" si="6593">P291*R291*J291</f>
        <v>150</v>
      </c>
      <c r="AI291" s="333">
        <f t="shared" ref="AI291" si="6594">IFERROR(AH291*M291,0)</f>
        <v>0</v>
      </c>
      <c r="AJ291" s="332" t="str">
        <f t="shared" ref="AJ291" si="6595">IFERROR(IF(M291=0,"N",S291/L291*J291),0)</f>
        <v>N</v>
      </c>
      <c r="AK291" s="330">
        <f t="shared" ref="AK291" si="6596">S291*J291</f>
        <v>0</v>
      </c>
      <c r="AL291" s="330">
        <f t="shared" ref="AL291" si="6597">T291*V291*J291</f>
        <v>0</v>
      </c>
      <c r="AM291" s="334">
        <f t="shared" ref="AM291" si="6598">IFERROR(AL291*M291,0)</f>
        <v>0</v>
      </c>
      <c r="AN291" s="333">
        <f t="shared" ref="AN291" si="6599">IF(W291&gt;0,IF(AE291&gt;0,($G$5/160)*(W291/60)*AE291*J291,0),IF(AE291&gt;0,($G$5/160)*((AC291+AC292+AC293)/60)*AE291*J291,0))</f>
        <v>0</v>
      </c>
      <c r="AO291" s="336">
        <f t="shared" ref="AO291" si="6600">IFERROR(AN291*M291,0)</f>
        <v>0</v>
      </c>
      <c r="AP291" s="315" t="str">
        <f t="shared" ref="AP291" si="6601">IF($N291="In (zvyšuje náklady)",AF291,0)</f>
        <v>N</v>
      </c>
      <c r="AQ291" s="313">
        <f t="shared" ref="AQ291" si="6602">IF($N291="In (zvyšuje náklady)",AG291,0)</f>
        <v>0</v>
      </c>
      <c r="AR291" s="313">
        <f t="shared" ref="AR291" si="6603">IF($N291="In (zvyšuje náklady)",AH291,0)</f>
        <v>150</v>
      </c>
      <c r="AS291" s="313">
        <f t="shared" ref="AS291" si="6604">IF($N291="In (zvyšuje náklady)",AI291,0)</f>
        <v>0</v>
      </c>
      <c r="AT291" s="313" t="str">
        <f t="shared" ref="AT291" si="6605">IF($N291="In (zvyšuje náklady)",AJ291,0)</f>
        <v>N</v>
      </c>
      <c r="AU291" s="313">
        <f t="shared" ref="AU291" si="6606">IF($N291="In (zvyšuje náklady)",AK291,0)</f>
        <v>0</v>
      </c>
      <c r="AV291" s="313">
        <f t="shared" ref="AV291" si="6607">IF($N291="In (zvyšuje náklady)",AL291,0)</f>
        <v>0</v>
      </c>
      <c r="AW291" s="313">
        <f t="shared" ref="AW291" si="6608">IF($N291="In (zvyšuje náklady)",AM291,0)</f>
        <v>0</v>
      </c>
      <c r="AX291" s="313">
        <f t="shared" ref="AX291" si="6609">IF($N291="In (zvyšuje náklady)",AN291,0)</f>
        <v>0</v>
      </c>
      <c r="AY291" s="313">
        <f t="shared" ref="AY291" si="6610">IF($N291="In (zvyšuje náklady)",AO291,0)</f>
        <v>0</v>
      </c>
      <c r="AZ291" s="313" t="str">
        <f t="shared" ref="AZ291" si="6611">IF($N291="Out (znižuje náklady)",AF291,"0")</f>
        <v>0</v>
      </c>
      <c r="BA291" s="313" t="str">
        <f t="shared" ref="BA291" si="6612">IF($N291="Out (znižuje náklady)",AG291,"0")</f>
        <v>0</v>
      </c>
      <c r="BB291" s="313" t="str">
        <f t="shared" ref="BB291" si="6613">IF($N291="Out (znižuje náklady)",AH291,"0")</f>
        <v>0</v>
      </c>
      <c r="BC291" s="313" t="str">
        <f t="shared" ref="BC291" si="6614">IF($N291="Out (znižuje náklady)",AI291,"0")</f>
        <v>0</v>
      </c>
      <c r="BD291" s="313" t="str">
        <f t="shared" ref="BD291" si="6615">IF($N291="Out (znižuje náklady)",AJ291,"0")</f>
        <v>0</v>
      </c>
      <c r="BE291" s="313" t="str">
        <f t="shared" ref="BE291" si="6616">IF($N291="Out (znižuje náklady)",AK291,"0")</f>
        <v>0</v>
      </c>
      <c r="BF291" s="313" t="str">
        <f t="shared" ref="BF291" si="6617">IF($N291="Out (znižuje náklady)",AL291,"0")</f>
        <v>0</v>
      </c>
      <c r="BG291" s="313" t="str">
        <f t="shared" ref="BG291" si="6618">IF($N291="Out (znižuje náklady)",AM291,"0")</f>
        <v>0</v>
      </c>
      <c r="BH291" s="313" t="str">
        <f t="shared" ref="BH291" si="6619">IF($N291="Out (znižuje náklady)",AN291,"0")</f>
        <v>0</v>
      </c>
      <c r="BI291" s="324" t="str">
        <f t="shared" ref="BI291" si="6620">IF($N291="Out (znižuje náklady)",AO291,"0")</f>
        <v>0</v>
      </c>
      <c r="BJ291" s="314">
        <f>IF(F291=vstupy!$B$47,0,1)</f>
        <v>1</v>
      </c>
      <c r="BK291" s="315" t="e">
        <f t="shared" ref="BK291" si="6621">$BJ291*AP291</f>
        <v>#VALUE!</v>
      </c>
      <c r="BL291" s="313">
        <f t="shared" ref="BL291" si="6622">$BJ291*AQ291</f>
        <v>0</v>
      </c>
      <c r="BM291" s="313">
        <f t="shared" ref="BM291" si="6623">$BJ291*AR291</f>
        <v>150</v>
      </c>
      <c r="BN291" s="313">
        <f t="shared" ref="BN291" si="6624">$BJ291*AS291</f>
        <v>0</v>
      </c>
      <c r="BO291" s="313" t="e">
        <f t="shared" ref="BO291" si="6625">$BJ291*AT291</f>
        <v>#VALUE!</v>
      </c>
      <c r="BP291" s="313">
        <f t="shared" ref="BP291" si="6626">$BJ291*AU291</f>
        <v>0</v>
      </c>
      <c r="BQ291" s="313">
        <f t="shared" ref="BQ291" si="6627">$BJ291*AV291</f>
        <v>0</v>
      </c>
      <c r="BR291" s="313">
        <f t="shared" ref="BR291" si="6628">$BJ291*AW291</f>
        <v>0</v>
      </c>
      <c r="BS291" s="313">
        <f t="shared" ref="BS291" si="6629">$BJ291*AX291</f>
        <v>0</v>
      </c>
      <c r="BT291" s="310">
        <f t="shared" ref="BT291" si="6630">$BJ291*AY291</f>
        <v>0</v>
      </c>
      <c r="BU291" s="315">
        <f t="shared" ref="BU291" si="6631">$BJ291*AZ291</f>
        <v>0</v>
      </c>
      <c r="BV291" s="313">
        <f t="shared" ref="BV291" si="6632">$BJ291*BA291</f>
        <v>0</v>
      </c>
      <c r="BW291" s="313">
        <f t="shared" ref="BW291" si="6633">$BJ291*BB291</f>
        <v>0</v>
      </c>
      <c r="BX291" s="313">
        <f t="shared" ref="BX291" si="6634">$BJ291*BC291</f>
        <v>0</v>
      </c>
      <c r="BY291" s="313">
        <f t="shared" ref="BY291" si="6635">$BJ291*BD291</f>
        <v>0</v>
      </c>
      <c r="BZ291" s="313">
        <f t="shared" ref="BZ291" si="6636">$BJ291*BE291</f>
        <v>0</v>
      </c>
      <c r="CA291" s="313">
        <f t="shared" ref="CA291" si="6637">$BJ291*BF291</f>
        <v>0</v>
      </c>
      <c r="CB291" s="313">
        <f t="shared" ref="CB291" si="6638">$BJ291*BG291</f>
        <v>0</v>
      </c>
      <c r="CC291" s="313">
        <f t="shared" ref="CC291" si="6639">$BJ291*BH291</f>
        <v>0</v>
      </c>
      <c r="CD291" s="310">
        <f t="shared" ref="CD291" si="6640">$BJ291*BI291</f>
        <v>0</v>
      </c>
      <c r="CE291" s="316">
        <f t="shared" ref="CE291" si="6641">IF(N291="Nemení sa",1,0)</f>
        <v>0</v>
      </c>
      <c r="CF291" s="315">
        <f t="shared" ref="CF291" si="6642">AG291*$CE291</f>
        <v>0</v>
      </c>
      <c r="CG291" s="313">
        <f t="shared" ref="CG291" si="6643">AI291*$CE291</f>
        <v>0</v>
      </c>
      <c r="CH291" s="313">
        <f t="shared" ref="CH291" si="6644">AK291*$CE291</f>
        <v>0</v>
      </c>
      <c r="CI291" s="313">
        <f t="shared" ref="CI291" si="6645">AM291*$CE291</f>
        <v>0</v>
      </c>
      <c r="CJ291" s="310">
        <f t="shared" ref="CJ291" si="6646">AO291*$CE291</f>
        <v>0</v>
      </c>
      <c r="CK291" s="317">
        <f t="shared" ref="CK291" si="6647">SUM(CF291:CJ293)</f>
        <v>0</v>
      </c>
      <c r="CL291" s="318">
        <f>IF(F291=vstupy!B$42,"1",0)</f>
        <v>0</v>
      </c>
      <c r="CM291" s="315">
        <f t="shared" ref="CM291" si="6648">IF($CL291="1",AP291,0)</f>
        <v>0</v>
      </c>
      <c r="CN291" s="313">
        <f t="shared" ref="CN291" si="6649">IF($CL291="1",AQ291,0)</f>
        <v>0</v>
      </c>
      <c r="CO291" s="313">
        <f t="shared" ref="CO291" si="6650">IF($CL291="1",AR291,0)</f>
        <v>0</v>
      </c>
      <c r="CP291" s="313">
        <f t="shared" ref="CP291" si="6651">IF($CL291="1",AS291,0)</f>
        <v>0</v>
      </c>
      <c r="CQ291" s="313">
        <f t="shared" ref="CQ291" si="6652">IF($CL291="1",AT291,0)</f>
        <v>0</v>
      </c>
      <c r="CR291" s="313">
        <f t="shared" ref="CR291" si="6653">IF($CL291="1",AU291,0)</f>
        <v>0</v>
      </c>
      <c r="CS291" s="313">
        <f t="shared" ref="CS291" si="6654">IF($CL291="1",AV291,0)</f>
        <v>0</v>
      </c>
      <c r="CT291" s="313">
        <f t="shared" ref="CT291" si="6655">IF($CL291="1",AW291,0)</f>
        <v>0</v>
      </c>
      <c r="CU291" s="313">
        <f t="shared" ref="CU291" si="6656">IF($CL291="1",AX291,0)</f>
        <v>0</v>
      </c>
      <c r="CV291" s="310">
        <f t="shared" ref="CV291" si="6657">IF($CL291="1",AY291,0)</f>
        <v>0</v>
      </c>
      <c r="CW291" s="314">
        <f t="shared" ref="CW291" si="6658">CP291+CT291+CV291</f>
        <v>0</v>
      </c>
      <c r="CX291" s="314">
        <f t="shared" ref="CX291" si="6659">CN291+CR291</f>
        <v>0</v>
      </c>
      <c r="CY291" s="315">
        <f t="shared" ref="CY291" si="6660">IF($CL291="1",AZ291,0)</f>
        <v>0</v>
      </c>
      <c r="CZ291" s="313">
        <f t="shared" ref="CZ291" si="6661">IF($CL291="1",BA291,0)</f>
        <v>0</v>
      </c>
      <c r="DA291" s="313">
        <f t="shared" ref="DA291" si="6662">IF($CL291="1",BB291,0)</f>
        <v>0</v>
      </c>
      <c r="DB291" s="313">
        <f t="shared" ref="DB291" si="6663">IF($CL291="1",BC291,0)</f>
        <v>0</v>
      </c>
      <c r="DC291" s="313">
        <f t="shared" ref="DC291" si="6664">IF($CL291="1",BD291,0)</f>
        <v>0</v>
      </c>
      <c r="DD291" s="313">
        <f t="shared" ref="DD291" si="6665">IF($CL291="1",BE291,0)</f>
        <v>0</v>
      </c>
      <c r="DE291" s="313">
        <f t="shared" ref="DE291" si="6666">IF($CL291="1",BF291,0)</f>
        <v>0</v>
      </c>
      <c r="DF291" s="313">
        <f t="shared" ref="DF291" si="6667">IF($CL291="1",BG291,0)</f>
        <v>0</v>
      </c>
      <c r="DG291" s="313">
        <f t="shared" ref="DG291" si="6668">IF($CL291="1",BH291,0)</f>
        <v>0</v>
      </c>
      <c r="DH291" s="310">
        <f t="shared" ref="DH291" si="6669">IF($CL291="1",BI291,0)</f>
        <v>0</v>
      </c>
      <c r="DI291" s="321">
        <f t="shared" ref="DI291" si="6670">DB291+DF291+DH291</f>
        <v>0</v>
      </c>
      <c r="DJ291" s="321">
        <f t="shared" ref="DJ291" si="6671">CZ291+DD291</f>
        <v>0</v>
      </c>
      <c r="DK291" s="322">
        <f t="shared" ref="DK291" si="6672">IF(CE291=0,1,0)</f>
        <v>1</v>
      </c>
      <c r="DL291" s="322">
        <f t="shared" ref="DL291" si="6673">IFERROR(IF($AF291="N",AH291+AJ291+AL291+AN291,AF291+AH291+AJ291+AL291+AN291),0)*$DK291</f>
        <v>0</v>
      </c>
      <c r="DM291" s="322">
        <f t="shared" ref="DM291" si="6674">(AG291+AI291+AK291+AM291+AO291)*$DK291</f>
        <v>0</v>
      </c>
      <c r="DN291" s="322">
        <f t="shared" ref="DN291" si="6675">AS291+AW291+AY291-CW291</f>
        <v>0</v>
      </c>
      <c r="DO291" s="322">
        <f t="shared" ref="DO291" si="6676">BC291+BG291+BI291-DI291</f>
        <v>0</v>
      </c>
      <c r="DP291" s="322">
        <f t="shared" ref="DP291" si="6677">DN291+DO291</f>
        <v>0</v>
      </c>
      <c r="DQ291" s="323" t="str">
        <f>IF(OR(F291=vstupy!B$40,F291=vstupy!B$41,F291=vstupy!B$42,),"0","1")</f>
        <v>0</v>
      </c>
      <c r="DR291" s="315">
        <f t="shared" ref="DR291" si="6678">IF($DQ291="1",AQ291,"0")+CF291</f>
        <v>0</v>
      </c>
      <c r="DS291" s="313">
        <f t="shared" ref="DS291" si="6679">IF($DQ291="1",AS291,"0")+CG291</f>
        <v>0</v>
      </c>
      <c r="DT291" s="313">
        <f t="shared" ref="DT291" si="6680">IF($DQ291="1",AU291,"0")+CH291</f>
        <v>0</v>
      </c>
      <c r="DU291" s="313">
        <f t="shared" ref="DU291" si="6681">IF($DQ291="1",AW291,"0")+CI291</f>
        <v>0</v>
      </c>
      <c r="DV291" s="310">
        <f t="shared" ref="DV291" si="6682">IF($DQ291="1",AY291,"0")+CJ291</f>
        <v>0</v>
      </c>
      <c r="DW291" s="311">
        <f t="shared" ref="DW291" si="6683">SUM(DR291:DV293)</f>
        <v>0</v>
      </c>
      <c r="DX291" s="315" t="str">
        <f t="shared" ref="DX291" si="6684">IF($DQ291="1",BA291,"0")</f>
        <v>0</v>
      </c>
      <c r="DY291" s="313" t="str">
        <f t="shared" ref="DY291" si="6685">IF($DQ291="1",BC291,"0")</f>
        <v>0</v>
      </c>
      <c r="DZ291" s="313" t="str">
        <f t="shared" ref="DZ291" si="6686">IF($DQ291="1",BE291,"0")</f>
        <v>0</v>
      </c>
      <c r="EA291" s="313" t="str">
        <f t="shared" ref="EA291" si="6687">IF($DQ291="1",BG291,"0")</f>
        <v>0</v>
      </c>
      <c r="EB291" s="310" t="str">
        <f t="shared" ref="EB291" si="6688">IF($DQ291="1",BI291,"0")</f>
        <v>0</v>
      </c>
      <c r="EC291" s="311">
        <f t="shared" ref="EC291" si="6689">SUM(DX291:EB293)</f>
        <v>0</v>
      </c>
      <c r="ED291" s="312">
        <f t="shared" ref="ED291" si="6690">EC291+DW291</f>
        <v>0</v>
      </c>
    </row>
    <row r="292" spans="2:134" ht="12.6" customHeight="1" x14ac:dyDescent="0.2">
      <c r="B292" s="365"/>
      <c r="C292" s="364"/>
      <c r="D292" s="364"/>
      <c r="E292" s="364"/>
      <c r="F292" s="359"/>
      <c r="G292" s="361"/>
      <c r="H292" s="302"/>
      <c r="I292" s="302"/>
      <c r="J292" s="305"/>
      <c r="K292" s="359"/>
      <c r="L292" s="344"/>
      <c r="M292" s="354"/>
      <c r="N292" s="344"/>
      <c r="O292" s="344"/>
      <c r="P292" s="344"/>
      <c r="Q292" s="345"/>
      <c r="R292" s="346"/>
      <c r="S292" s="344"/>
      <c r="T292" s="347"/>
      <c r="U292" s="345"/>
      <c r="V292" s="346"/>
      <c r="W292" s="344"/>
      <c r="X292" s="174" t="s">
        <v>157</v>
      </c>
      <c r="Y292" s="188" t="s">
        <v>152</v>
      </c>
      <c r="Z292" s="185">
        <f>VLOOKUP($X292,vstupy!$B$18:$F$31,MATCH($Y292,vstupy!$B$17:$F$17,0),0)</f>
        <v>0</v>
      </c>
      <c r="AA292" s="121" t="s">
        <v>158</v>
      </c>
      <c r="AB292" s="185">
        <f>VLOOKUP($AA292,vstupy!$B$34:$C$36,2,FALSE)</f>
        <v>0</v>
      </c>
      <c r="AC292" s="185">
        <f t="shared" si="5775"/>
        <v>0</v>
      </c>
      <c r="AD292" s="342"/>
      <c r="AE292" s="326"/>
      <c r="AF292" s="315"/>
      <c r="AG292" s="330"/>
      <c r="AH292" s="330"/>
      <c r="AI292" s="330"/>
      <c r="AJ292" s="330"/>
      <c r="AK292" s="330"/>
      <c r="AL292" s="330"/>
      <c r="AM292" s="335"/>
      <c r="AN292" s="330"/>
      <c r="AO292" s="336"/>
      <c r="AP292" s="315"/>
      <c r="AQ292" s="313"/>
      <c r="AR292" s="313"/>
      <c r="AS292" s="313"/>
      <c r="AT292" s="313"/>
      <c r="AU292" s="313"/>
      <c r="AV292" s="313"/>
      <c r="AW292" s="313"/>
      <c r="AX292" s="313"/>
      <c r="AY292" s="313"/>
      <c r="AZ292" s="313"/>
      <c r="BA292" s="313"/>
      <c r="BB292" s="313"/>
      <c r="BC292" s="313"/>
      <c r="BD292" s="313"/>
      <c r="BE292" s="313"/>
      <c r="BF292" s="313"/>
      <c r="BG292" s="313"/>
      <c r="BH292" s="313"/>
      <c r="BI292" s="324"/>
      <c r="BJ292" s="314"/>
      <c r="BK292" s="315"/>
      <c r="BL292" s="313"/>
      <c r="BM292" s="313"/>
      <c r="BN292" s="313"/>
      <c r="BO292" s="313"/>
      <c r="BP292" s="313"/>
      <c r="BQ292" s="313"/>
      <c r="BR292" s="313"/>
      <c r="BS292" s="313"/>
      <c r="BT292" s="310"/>
      <c r="BU292" s="315"/>
      <c r="BV292" s="313"/>
      <c r="BW292" s="313"/>
      <c r="BX292" s="313"/>
      <c r="BY292" s="313"/>
      <c r="BZ292" s="313"/>
      <c r="CA292" s="313"/>
      <c r="CB292" s="313"/>
      <c r="CC292" s="313"/>
      <c r="CD292" s="310"/>
      <c r="CE292" s="316"/>
      <c r="CF292" s="315"/>
      <c r="CG292" s="313"/>
      <c r="CH292" s="313"/>
      <c r="CI292" s="313"/>
      <c r="CJ292" s="310"/>
      <c r="CK292" s="317"/>
      <c r="CL292" s="319"/>
      <c r="CM292" s="315"/>
      <c r="CN292" s="313"/>
      <c r="CO292" s="313"/>
      <c r="CP292" s="313"/>
      <c r="CQ292" s="313"/>
      <c r="CR292" s="313"/>
      <c r="CS292" s="313"/>
      <c r="CT292" s="313"/>
      <c r="CU292" s="313"/>
      <c r="CV292" s="310"/>
      <c r="CW292" s="314"/>
      <c r="CX292" s="314"/>
      <c r="CY292" s="315"/>
      <c r="CZ292" s="313"/>
      <c r="DA292" s="313"/>
      <c r="DB292" s="313"/>
      <c r="DC292" s="313"/>
      <c r="DD292" s="313"/>
      <c r="DE292" s="313"/>
      <c r="DF292" s="313"/>
      <c r="DG292" s="313"/>
      <c r="DH292" s="310"/>
      <c r="DI292" s="321"/>
      <c r="DJ292" s="321"/>
      <c r="DK292" s="322"/>
      <c r="DL292" s="322"/>
      <c r="DM292" s="322"/>
      <c r="DN292" s="322"/>
      <c r="DO292" s="322"/>
      <c r="DP292" s="322"/>
      <c r="DQ292" s="323"/>
      <c r="DR292" s="315"/>
      <c r="DS292" s="313"/>
      <c r="DT292" s="313"/>
      <c r="DU292" s="313"/>
      <c r="DV292" s="310"/>
      <c r="DW292" s="311"/>
      <c r="DX292" s="315"/>
      <c r="DY292" s="313"/>
      <c r="DZ292" s="313"/>
      <c r="EA292" s="313"/>
      <c r="EB292" s="310"/>
      <c r="EC292" s="311"/>
      <c r="ED292" s="312"/>
    </row>
    <row r="293" spans="2:134" ht="12.6" customHeight="1" thickBot="1" x14ac:dyDescent="0.25">
      <c r="B293" s="365"/>
      <c r="C293" s="364"/>
      <c r="D293" s="364"/>
      <c r="E293" s="364"/>
      <c r="F293" s="360"/>
      <c r="G293" s="361"/>
      <c r="H293" s="303"/>
      <c r="I293" s="303"/>
      <c r="J293" s="306"/>
      <c r="K293" s="360"/>
      <c r="L293" s="344"/>
      <c r="M293" s="354"/>
      <c r="N293" s="344"/>
      <c r="O293" s="344"/>
      <c r="P293" s="344"/>
      <c r="Q293" s="345"/>
      <c r="R293" s="346"/>
      <c r="S293" s="344"/>
      <c r="T293" s="347"/>
      <c r="U293" s="345"/>
      <c r="V293" s="346"/>
      <c r="W293" s="344"/>
      <c r="X293" s="174" t="s">
        <v>157</v>
      </c>
      <c r="Y293" s="188" t="s">
        <v>152</v>
      </c>
      <c r="Z293" s="185">
        <f>VLOOKUP($X293,vstupy!$B$18:$F$31,MATCH($Y293,vstupy!$B$17:$F$17,0),0)</f>
        <v>0</v>
      </c>
      <c r="AA293" s="121" t="s">
        <v>158</v>
      </c>
      <c r="AB293" s="185">
        <f>VLOOKUP($AA293,vstupy!$B$34:$C$36,2,FALSE)</f>
        <v>0</v>
      </c>
      <c r="AC293" s="185">
        <f t="shared" si="5775"/>
        <v>0</v>
      </c>
      <c r="AD293" s="343"/>
      <c r="AE293" s="327"/>
      <c r="AF293" s="329"/>
      <c r="AG293" s="331"/>
      <c r="AH293" s="331"/>
      <c r="AI293" s="330"/>
      <c r="AJ293" s="331"/>
      <c r="AK293" s="331"/>
      <c r="AL293" s="331"/>
      <c r="AM293" s="333"/>
      <c r="AN293" s="330"/>
      <c r="AO293" s="337"/>
      <c r="AP293" s="315"/>
      <c r="AQ293" s="313"/>
      <c r="AR293" s="313"/>
      <c r="AS293" s="313"/>
      <c r="AT293" s="313"/>
      <c r="AU293" s="313"/>
      <c r="AV293" s="313"/>
      <c r="AW293" s="313"/>
      <c r="AX293" s="313"/>
      <c r="AY293" s="313"/>
      <c r="AZ293" s="313"/>
      <c r="BA293" s="313"/>
      <c r="BB293" s="313"/>
      <c r="BC293" s="313"/>
      <c r="BD293" s="313"/>
      <c r="BE293" s="313"/>
      <c r="BF293" s="313"/>
      <c r="BG293" s="313"/>
      <c r="BH293" s="313"/>
      <c r="BI293" s="324"/>
      <c r="BJ293" s="314"/>
      <c r="BK293" s="315"/>
      <c r="BL293" s="313"/>
      <c r="BM293" s="313"/>
      <c r="BN293" s="313"/>
      <c r="BO293" s="313"/>
      <c r="BP293" s="313"/>
      <c r="BQ293" s="313"/>
      <c r="BR293" s="313"/>
      <c r="BS293" s="313"/>
      <c r="BT293" s="310"/>
      <c r="BU293" s="315"/>
      <c r="BV293" s="313"/>
      <c r="BW293" s="313"/>
      <c r="BX293" s="313"/>
      <c r="BY293" s="313"/>
      <c r="BZ293" s="313"/>
      <c r="CA293" s="313"/>
      <c r="CB293" s="313"/>
      <c r="CC293" s="313"/>
      <c r="CD293" s="310"/>
      <c r="CE293" s="316"/>
      <c r="CF293" s="315"/>
      <c r="CG293" s="313"/>
      <c r="CH293" s="313"/>
      <c r="CI293" s="313"/>
      <c r="CJ293" s="310"/>
      <c r="CK293" s="317"/>
      <c r="CL293" s="320"/>
      <c r="CM293" s="315"/>
      <c r="CN293" s="313"/>
      <c r="CO293" s="313"/>
      <c r="CP293" s="313"/>
      <c r="CQ293" s="313"/>
      <c r="CR293" s="313"/>
      <c r="CS293" s="313"/>
      <c r="CT293" s="313"/>
      <c r="CU293" s="313"/>
      <c r="CV293" s="310"/>
      <c r="CW293" s="314"/>
      <c r="CX293" s="314"/>
      <c r="CY293" s="315"/>
      <c r="CZ293" s="313"/>
      <c r="DA293" s="313"/>
      <c r="DB293" s="313"/>
      <c r="DC293" s="313"/>
      <c r="DD293" s="313"/>
      <c r="DE293" s="313"/>
      <c r="DF293" s="313"/>
      <c r="DG293" s="313"/>
      <c r="DH293" s="310"/>
      <c r="DI293" s="321"/>
      <c r="DJ293" s="321"/>
      <c r="DK293" s="322"/>
      <c r="DL293" s="322"/>
      <c r="DM293" s="322"/>
      <c r="DN293" s="322"/>
      <c r="DO293" s="322"/>
      <c r="DP293" s="322"/>
      <c r="DQ293" s="323"/>
      <c r="DR293" s="315"/>
      <c r="DS293" s="313"/>
      <c r="DT293" s="313"/>
      <c r="DU293" s="313"/>
      <c r="DV293" s="310"/>
      <c r="DW293" s="311"/>
      <c r="DX293" s="315"/>
      <c r="DY293" s="313"/>
      <c r="DZ293" s="313"/>
      <c r="EA293" s="313"/>
      <c r="EB293" s="310"/>
      <c r="EC293" s="311"/>
      <c r="ED293" s="312"/>
    </row>
    <row r="294" spans="2:134" ht="12.6" customHeight="1" x14ac:dyDescent="0.2">
      <c r="B294" s="366">
        <f t="shared" si="6080"/>
        <v>96</v>
      </c>
      <c r="C294" s="363" t="s">
        <v>461</v>
      </c>
      <c r="D294" s="363" t="s">
        <v>462</v>
      </c>
      <c r="E294" s="363" t="s">
        <v>463</v>
      </c>
      <c r="F294" s="355" t="s">
        <v>208</v>
      </c>
      <c r="G294" s="362">
        <v>46388</v>
      </c>
      <c r="H294" s="307" t="str">
        <f t="shared" si="5254"/>
        <v/>
      </c>
      <c r="I294" s="307" t="str">
        <f t="shared" si="5668"/>
        <v>NA</v>
      </c>
      <c r="J294" s="298">
        <f t="shared" si="5669"/>
        <v>1</v>
      </c>
      <c r="K294" s="355" t="s">
        <v>464</v>
      </c>
      <c r="L294" s="348">
        <v>4</v>
      </c>
      <c r="M294" s="354">
        <f t="shared" ref="M294" si="6691">IF(L294="N",0,L294)</f>
        <v>4</v>
      </c>
      <c r="N294" s="348" t="s">
        <v>213</v>
      </c>
      <c r="O294" s="348"/>
      <c r="P294" s="348">
        <v>40</v>
      </c>
      <c r="Q294" s="349" t="s">
        <v>185</v>
      </c>
      <c r="R294" s="350">
        <f>VLOOKUP(Q294,vstupy!$B$3:$C$15,2,FALSE)</f>
        <v>0.25</v>
      </c>
      <c r="S294" s="348"/>
      <c r="T294" s="351"/>
      <c r="U294" s="349" t="s">
        <v>36</v>
      </c>
      <c r="V294" s="350">
        <f>VLOOKUP(U294,vstupy!$B$3:$C$15,2,FALSE)</f>
        <v>0</v>
      </c>
      <c r="W294" s="348"/>
      <c r="X294" s="283" t="s">
        <v>157</v>
      </c>
      <c r="Y294" s="284" t="s">
        <v>152</v>
      </c>
      <c r="Z294" s="285">
        <f>VLOOKUP($X294,vstupy!$B$18:$F$31,MATCH($Y294,vstupy!$B$17:$F$17,0),0)</f>
        <v>0</v>
      </c>
      <c r="AA294" s="286" t="s">
        <v>158</v>
      </c>
      <c r="AB294" s="285">
        <f>VLOOKUP($AA294,vstupy!$B$34:$C$36,2,FALSE)</f>
        <v>0</v>
      </c>
      <c r="AC294" s="285">
        <f t="shared" si="5775"/>
        <v>0</v>
      </c>
      <c r="AD294" s="338" t="s">
        <v>36</v>
      </c>
      <c r="AE294" s="325">
        <f>VLOOKUP(AD294,vstupy!$B$3:$C$15,2,FALSE)</f>
        <v>0</v>
      </c>
      <c r="AF294" s="328">
        <f t="shared" ref="AF294" si="6692">IFERROR(IF(M294=0,"N",O294/L294*J294),0)</f>
        <v>0</v>
      </c>
      <c r="AG294" s="330">
        <f t="shared" ref="AG294" si="6693">O294*J294</f>
        <v>0</v>
      </c>
      <c r="AH294" s="332">
        <f t="shared" ref="AH294" si="6694">P294*R294*J294</f>
        <v>10</v>
      </c>
      <c r="AI294" s="333">
        <f t="shared" ref="AI294" si="6695">IFERROR(AH294*M294,0)</f>
        <v>40</v>
      </c>
      <c r="AJ294" s="332">
        <f t="shared" ref="AJ294" si="6696">IFERROR(IF(M294=0,"N",S294/L294*J294),0)</f>
        <v>0</v>
      </c>
      <c r="AK294" s="330">
        <f t="shared" ref="AK294" si="6697">S294*J294</f>
        <v>0</v>
      </c>
      <c r="AL294" s="330">
        <f t="shared" ref="AL294" si="6698">T294*V294*J294</f>
        <v>0</v>
      </c>
      <c r="AM294" s="334">
        <f t="shared" ref="AM294" si="6699">IFERROR(AL294*M294,0)</f>
        <v>0</v>
      </c>
      <c r="AN294" s="333">
        <f t="shared" ref="AN294" si="6700">IF(W294&gt;0,IF(AE294&gt;0,($G$5/160)*(W294/60)*AE294*J294,0),IF(AE294&gt;0,($G$5/160)*((AC294+AC295+AC296)/60)*AE294*J294,0))</f>
        <v>0</v>
      </c>
      <c r="AO294" s="336">
        <f t="shared" ref="AO294" si="6701">IFERROR(AN294*M294,0)</f>
        <v>0</v>
      </c>
      <c r="AP294" s="315">
        <f t="shared" ref="AP294" si="6702">IF($N294="In (zvyšuje náklady)",AF294,0)</f>
        <v>0</v>
      </c>
      <c r="AQ294" s="313">
        <f t="shared" ref="AQ294" si="6703">IF($N294="In (zvyšuje náklady)",AG294,0)</f>
        <v>0</v>
      </c>
      <c r="AR294" s="313">
        <f t="shared" ref="AR294" si="6704">IF($N294="In (zvyšuje náklady)",AH294,0)</f>
        <v>0</v>
      </c>
      <c r="AS294" s="313">
        <f t="shared" ref="AS294" si="6705">IF($N294="In (zvyšuje náklady)",AI294,0)</f>
        <v>0</v>
      </c>
      <c r="AT294" s="313">
        <f t="shared" ref="AT294" si="6706">IF($N294="In (zvyšuje náklady)",AJ294,0)</f>
        <v>0</v>
      </c>
      <c r="AU294" s="313">
        <f t="shared" ref="AU294" si="6707">IF($N294="In (zvyšuje náklady)",AK294,0)</f>
        <v>0</v>
      </c>
      <c r="AV294" s="313">
        <f t="shared" ref="AV294" si="6708">IF($N294="In (zvyšuje náklady)",AL294,0)</f>
        <v>0</v>
      </c>
      <c r="AW294" s="313">
        <f t="shared" ref="AW294" si="6709">IF($N294="In (zvyšuje náklady)",AM294,0)</f>
        <v>0</v>
      </c>
      <c r="AX294" s="313">
        <f t="shared" ref="AX294" si="6710">IF($N294="In (zvyšuje náklady)",AN294,0)</f>
        <v>0</v>
      </c>
      <c r="AY294" s="313">
        <f t="shared" ref="AY294" si="6711">IF($N294="In (zvyšuje náklady)",AO294,0)</f>
        <v>0</v>
      </c>
      <c r="AZ294" s="313">
        <f t="shared" ref="AZ294" si="6712">IF($N294="Out (znižuje náklady)",AF294,"0")</f>
        <v>0</v>
      </c>
      <c r="BA294" s="313">
        <f t="shared" ref="BA294" si="6713">IF($N294="Out (znižuje náklady)",AG294,"0")</f>
        <v>0</v>
      </c>
      <c r="BB294" s="313">
        <f t="shared" ref="BB294" si="6714">IF($N294="Out (znižuje náklady)",AH294,"0")</f>
        <v>10</v>
      </c>
      <c r="BC294" s="313">
        <f t="shared" ref="BC294" si="6715">IF($N294="Out (znižuje náklady)",AI294,"0")</f>
        <v>40</v>
      </c>
      <c r="BD294" s="313">
        <f t="shared" ref="BD294" si="6716">IF($N294="Out (znižuje náklady)",AJ294,"0")</f>
        <v>0</v>
      </c>
      <c r="BE294" s="313">
        <f t="shared" ref="BE294" si="6717">IF($N294="Out (znižuje náklady)",AK294,"0")</f>
        <v>0</v>
      </c>
      <c r="BF294" s="313">
        <f t="shared" ref="BF294" si="6718">IF($N294="Out (znižuje náklady)",AL294,"0")</f>
        <v>0</v>
      </c>
      <c r="BG294" s="313">
        <f t="shared" ref="BG294" si="6719">IF($N294="Out (znižuje náklady)",AM294,"0")</f>
        <v>0</v>
      </c>
      <c r="BH294" s="313">
        <f t="shared" ref="BH294" si="6720">IF($N294="Out (znižuje náklady)",AN294,"0")</f>
        <v>0</v>
      </c>
      <c r="BI294" s="324">
        <f t="shared" ref="BI294" si="6721">IF($N294="Out (znižuje náklady)",AO294,"0")</f>
        <v>0</v>
      </c>
      <c r="BJ294" s="314">
        <f>IF(F294=vstupy!$B$47,0,1)</f>
        <v>1</v>
      </c>
      <c r="BK294" s="315">
        <f t="shared" ref="BK294" si="6722">$BJ294*AP294</f>
        <v>0</v>
      </c>
      <c r="BL294" s="313">
        <f t="shared" ref="BL294" si="6723">$BJ294*AQ294</f>
        <v>0</v>
      </c>
      <c r="BM294" s="313">
        <f t="shared" ref="BM294" si="6724">$BJ294*AR294</f>
        <v>0</v>
      </c>
      <c r="BN294" s="313">
        <f t="shared" ref="BN294" si="6725">$BJ294*AS294</f>
        <v>0</v>
      </c>
      <c r="BO294" s="313">
        <f t="shared" ref="BO294" si="6726">$BJ294*AT294</f>
        <v>0</v>
      </c>
      <c r="BP294" s="313">
        <f t="shared" ref="BP294" si="6727">$BJ294*AU294</f>
        <v>0</v>
      </c>
      <c r="BQ294" s="313">
        <f t="shared" ref="BQ294" si="6728">$BJ294*AV294</f>
        <v>0</v>
      </c>
      <c r="BR294" s="313">
        <f t="shared" ref="BR294" si="6729">$BJ294*AW294</f>
        <v>0</v>
      </c>
      <c r="BS294" s="313">
        <f t="shared" ref="BS294" si="6730">$BJ294*AX294</f>
        <v>0</v>
      </c>
      <c r="BT294" s="310">
        <f t="shared" ref="BT294" si="6731">$BJ294*AY294</f>
        <v>0</v>
      </c>
      <c r="BU294" s="315">
        <f t="shared" ref="BU294" si="6732">$BJ294*AZ294</f>
        <v>0</v>
      </c>
      <c r="BV294" s="313">
        <f t="shared" ref="BV294" si="6733">$BJ294*BA294</f>
        <v>0</v>
      </c>
      <c r="BW294" s="313">
        <f t="shared" ref="BW294" si="6734">$BJ294*BB294</f>
        <v>10</v>
      </c>
      <c r="BX294" s="313">
        <f t="shared" ref="BX294" si="6735">$BJ294*BC294</f>
        <v>40</v>
      </c>
      <c r="BY294" s="313">
        <f t="shared" ref="BY294" si="6736">$BJ294*BD294</f>
        <v>0</v>
      </c>
      <c r="BZ294" s="313">
        <f t="shared" ref="BZ294" si="6737">$BJ294*BE294</f>
        <v>0</v>
      </c>
      <c r="CA294" s="313">
        <f t="shared" ref="CA294" si="6738">$BJ294*BF294</f>
        <v>0</v>
      </c>
      <c r="CB294" s="313">
        <f t="shared" ref="CB294" si="6739">$BJ294*BG294</f>
        <v>0</v>
      </c>
      <c r="CC294" s="313">
        <f t="shared" ref="CC294" si="6740">$BJ294*BH294</f>
        <v>0</v>
      </c>
      <c r="CD294" s="310">
        <f t="shared" ref="CD294" si="6741">$BJ294*BI294</f>
        <v>0</v>
      </c>
      <c r="CE294" s="316">
        <f t="shared" ref="CE294" si="6742">IF(N294="Nemení sa",1,0)</f>
        <v>0</v>
      </c>
      <c r="CF294" s="315">
        <f t="shared" ref="CF294" si="6743">AG294*$CE294</f>
        <v>0</v>
      </c>
      <c r="CG294" s="313">
        <f t="shared" ref="CG294" si="6744">AI294*$CE294</f>
        <v>0</v>
      </c>
      <c r="CH294" s="313">
        <f t="shared" ref="CH294" si="6745">AK294*$CE294</f>
        <v>0</v>
      </c>
      <c r="CI294" s="313">
        <f t="shared" ref="CI294" si="6746">AM294*$CE294</f>
        <v>0</v>
      </c>
      <c r="CJ294" s="310">
        <f t="shared" ref="CJ294" si="6747">AO294*$CE294</f>
        <v>0</v>
      </c>
      <c r="CK294" s="317">
        <f t="shared" ref="CK294" si="6748">SUM(CF294:CJ296)</f>
        <v>0</v>
      </c>
      <c r="CL294" s="318">
        <f>IF(F294=vstupy!B$42,"1",0)</f>
        <v>0</v>
      </c>
      <c r="CM294" s="315">
        <f t="shared" ref="CM294" si="6749">IF($CL294="1",AP294,0)</f>
        <v>0</v>
      </c>
      <c r="CN294" s="313">
        <f t="shared" ref="CN294" si="6750">IF($CL294="1",AQ294,0)</f>
        <v>0</v>
      </c>
      <c r="CO294" s="313">
        <f t="shared" ref="CO294" si="6751">IF($CL294="1",AR294,0)</f>
        <v>0</v>
      </c>
      <c r="CP294" s="313">
        <f t="shared" ref="CP294" si="6752">IF($CL294="1",AS294,0)</f>
        <v>0</v>
      </c>
      <c r="CQ294" s="313">
        <f t="shared" ref="CQ294" si="6753">IF($CL294="1",AT294,0)</f>
        <v>0</v>
      </c>
      <c r="CR294" s="313">
        <f t="shared" ref="CR294" si="6754">IF($CL294="1",AU294,0)</f>
        <v>0</v>
      </c>
      <c r="CS294" s="313">
        <f t="shared" ref="CS294" si="6755">IF($CL294="1",AV294,0)</f>
        <v>0</v>
      </c>
      <c r="CT294" s="313">
        <f t="shared" ref="CT294" si="6756">IF($CL294="1",AW294,0)</f>
        <v>0</v>
      </c>
      <c r="CU294" s="313">
        <f t="shared" ref="CU294" si="6757">IF($CL294="1",AX294,0)</f>
        <v>0</v>
      </c>
      <c r="CV294" s="310">
        <f t="shared" ref="CV294" si="6758">IF($CL294="1",AY294,0)</f>
        <v>0</v>
      </c>
      <c r="CW294" s="314">
        <f t="shared" ref="CW294" si="6759">CP294+CT294+CV294</f>
        <v>0</v>
      </c>
      <c r="CX294" s="314">
        <f t="shared" ref="CX294" si="6760">CN294+CR294</f>
        <v>0</v>
      </c>
      <c r="CY294" s="315">
        <f t="shared" ref="CY294" si="6761">IF($CL294="1",AZ294,0)</f>
        <v>0</v>
      </c>
      <c r="CZ294" s="313">
        <f t="shared" ref="CZ294" si="6762">IF($CL294="1",BA294,0)</f>
        <v>0</v>
      </c>
      <c r="DA294" s="313">
        <f t="shared" ref="DA294" si="6763">IF($CL294="1",BB294,0)</f>
        <v>0</v>
      </c>
      <c r="DB294" s="313">
        <f t="shared" ref="DB294" si="6764">IF($CL294="1",BC294,0)</f>
        <v>0</v>
      </c>
      <c r="DC294" s="313">
        <f t="shared" ref="DC294" si="6765">IF($CL294="1",BD294,0)</f>
        <v>0</v>
      </c>
      <c r="DD294" s="313">
        <f t="shared" ref="DD294" si="6766">IF($CL294="1",BE294,0)</f>
        <v>0</v>
      </c>
      <c r="DE294" s="313">
        <f t="shared" ref="DE294" si="6767">IF($CL294="1",BF294,0)</f>
        <v>0</v>
      </c>
      <c r="DF294" s="313">
        <f t="shared" ref="DF294" si="6768">IF($CL294="1",BG294,0)</f>
        <v>0</v>
      </c>
      <c r="DG294" s="313">
        <f t="shared" ref="DG294" si="6769">IF($CL294="1",BH294,0)</f>
        <v>0</v>
      </c>
      <c r="DH294" s="310">
        <f t="shared" ref="DH294" si="6770">IF($CL294="1",BI294,0)</f>
        <v>0</v>
      </c>
      <c r="DI294" s="321">
        <f t="shared" ref="DI294" si="6771">DB294+DF294+DH294</f>
        <v>0</v>
      </c>
      <c r="DJ294" s="321">
        <f t="shared" ref="DJ294" si="6772">CZ294+DD294</f>
        <v>0</v>
      </c>
      <c r="DK294" s="322">
        <f t="shared" ref="DK294" si="6773">IF(CE294=0,1,0)</f>
        <v>1</v>
      </c>
      <c r="DL294" s="322">
        <f t="shared" ref="DL294" si="6774">IFERROR(IF($AF294="N",AH294+AJ294+AL294+AN294,AF294+AH294+AJ294+AL294+AN294),0)*$DK294</f>
        <v>10</v>
      </c>
      <c r="DM294" s="322">
        <f t="shared" ref="DM294" si="6775">(AG294+AI294+AK294+AM294+AO294)*$DK294</f>
        <v>40</v>
      </c>
      <c r="DN294" s="322">
        <f t="shared" ref="DN294" si="6776">AS294+AW294+AY294-CW294</f>
        <v>0</v>
      </c>
      <c r="DO294" s="322">
        <f t="shared" ref="DO294" si="6777">BC294+BG294+BI294-DI294</f>
        <v>40</v>
      </c>
      <c r="DP294" s="322">
        <f t="shared" ref="DP294" si="6778">DN294+DO294</f>
        <v>40</v>
      </c>
      <c r="DQ294" s="323" t="str">
        <f>IF(OR(F294=vstupy!B$40,F294=vstupy!B$41,F294=vstupy!B$42,),"0","1")</f>
        <v>0</v>
      </c>
      <c r="DR294" s="315">
        <f t="shared" ref="DR294" si="6779">IF($DQ294="1",AQ294,"0")+CF294</f>
        <v>0</v>
      </c>
      <c r="DS294" s="313">
        <f t="shared" ref="DS294" si="6780">IF($DQ294="1",AS294,"0")+CG294</f>
        <v>0</v>
      </c>
      <c r="DT294" s="313">
        <f t="shared" ref="DT294" si="6781">IF($DQ294="1",AU294,"0")+CH294</f>
        <v>0</v>
      </c>
      <c r="DU294" s="313">
        <f t="shared" ref="DU294" si="6782">IF($DQ294="1",AW294,"0")+CI294</f>
        <v>0</v>
      </c>
      <c r="DV294" s="310">
        <f t="shared" ref="DV294" si="6783">IF($DQ294="1",AY294,"0")+CJ294</f>
        <v>0</v>
      </c>
      <c r="DW294" s="311">
        <f t="shared" ref="DW294" si="6784">SUM(DR294:DV296)</f>
        <v>0</v>
      </c>
      <c r="DX294" s="315" t="str">
        <f t="shared" ref="DX294" si="6785">IF($DQ294="1",BA294,"0")</f>
        <v>0</v>
      </c>
      <c r="DY294" s="313" t="str">
        <f t="shared" ref="DY294" si="6786">IF($DQ294="1",BC294,"0")</f>
        <v>0</v>
      </c>
      <c r="DZ294" s="313" t="str">
        <f t="shared" ref="DZ294" si="6787">IF($DQ294="1",BE294,"0")</f>
        <v>0</v>
      </c>
      <c r="EA294" s="313" t="str">
        <f t="shared" ref="EA294" si="6788">IF($DQ294="1",BG294,"0")</f>
        <v>0</v>
      </c>
      <c r="EB294" s="310" t="str">
        <f t="shared" ref="EB294" si="6789">IF($DQ294="1",BI294,"0")</f>
        <v>0</v>
      </c>
      <c r="EC294" s="311">
        <f t="shared" ref="EC294" si="6790">SUM(DX294:EB296)</f>
        <v>0</v>
      </c>
      <c r="ED294" s="312">
        <f t="shared" ref="ED294" si="6791">EC294+DW294</f>
        <v>0</v>
      </c>
    </row>
    <row r="295" spans="2:134" ht="12.6" customHeight="1" x14ac:dyDescent="0.2">
      <c r="B295" s="366"/>
      <c r="C295" s="363"/>
      <c r="D295" s="363"/>
      <c r="E295" s="363"/>
      <c r="F295" s="356"/>
      <c r="G295" s="362"/>
      <c r="H295" s="308"/>
      <c r="I295" s="308"/>
      <c r="J295" s="299"/>
      <c r="K295" s="356"/>
      <c r="L295" s="348"/>
      <c r="M295" s="354"/>
      <c r="N295" s="348"/>
      <c r="O295" s="348"/>
      <c r="P295" s="348"/>
      <c r="Q295" s="349"/>
      <c r="R295" s="350"/>
      <c r="S295" s="348"/>
      <c r="T295" s="351"/>
      <c r="U295" s="349"/>
      <c r="V295" s="350"/>
      <c r="W295" s="348"/>
      <c r="X295" s="283" t="s">
        <v>157</v>
      </c>
      <c r="Y295" s="284" t="s">
        <v>152</v>
      </c>
      <c r="Z295" s="285">
        <f>VLOOKUP($X295,vstupy!$B$18:$F$31,MATCH($Y295,vstupy!$B$17:$F$17,0),0)</f>
        <v>0</v>
      </c>
      <c r="AA295" s="286" t="s">
        <v>158</v>
      </c>
      <c r="AB295" s="285">
        <f>VLOOKUP($AA295,vstupy!$B$34:$C$36,2,FALSE)</f>
        <v>0</v>
      </c>
      <c r="AC295" s="285">
        <f t="shared" si="5775"/>
        <v>0</v>
      </c>
      <c r="AD295" s="339"/>
      <c r="AE295" s="326"/>
      <c r="AF295" s="315"/>
      <c r="AG295" s="330"/>
      <c r="AH295" s="330"/>
      <c r="AI295" s="330"/>
      <c r="AJ295" s="330"/>
      <c r="AK295" s="330"/>
      <c r="AL295" s="330"/>
      <c r="AM295" s="335"/>
      <c r="AN295" s="330"/>
      <c r="AO295" s="336"/>
      <c r="AP295" s="315"/>
      <c r="AQ295" s="313"/>
      <c r="AR295" s="313"/>
      <c r="AS295" s="313"/>
      <c r="AT295" s="313"/>
      <c r="AU295" s="313"/>
      <c r="AV295" s="313"/>
      <c r="AW295" s="313"/>
      <c r="AX295" s="313"/>
      <c r="AY295" s="313"/>
      <c r="AZ295" s="313"/>
      <c r="BA295" s="313"/>
      <c r="BB295" s="313"/>
      <c r="BC295" s="313"/>
      <c r="BD295" s="313"/>
      <c r="BE295" s="313"/>
      <c r="BF295" s="313"/>
      <c r="BG295" s="313"/>
      <c r="BH295" s="313"/>
      <c r="BI295" s="324"/>
      <c r="BJ295" s="314"/>
      <c r="BK295" s="315"/>
      <c r="BL295" s="313"/>
      <c r="BM295" s="313"/>
      <c r="BN295" s="313"/>
      <c r="BO295" s="313"/>
      <c r="BP295" s="313"/>
      <c r="BQ295" s="313"/>
      <c r="BR295" s="313"/>
      <c r="BS295" s="313"/>
      <c r="BT295" s="310"/>
      <c r="BU295" s="315"/>
      <c r="BV295" s="313"/>
      <c r="BW295" s="313"/>
      <c r="BX295" s="313"/>
      <c r="BY295" s="313"/>
      <c r="BZ295" s="313"/>
      <c r="CA295" s="313"/>
      <c r="CB295" s="313"/>
      <c r="CC295" s="313"/>
      <c r="CD295" s="310"/>
      <c r="CE295" s="316"/>
      <c r="CF295" s="315"/>
      <c r="CG295" s="313"/>
      <c r="CH295" s="313"/>
      <c r="CI295" s="313"/>
      <c r="CJ295" s="310"/>
      <c r="CK295" s="317"/>
      <c r="CL295" s="319"/>
      <c r="CM295" s="315"/>
      <c r="CN295" s="313"/>
      <c r="CO295" s="313"/>
      <c r="CP295" s="313"/>
      <c r="CQ295" s="313"/>
      <c r="CR295" s="313"/>
      <c r="CS295" s="313"/>
      <c r="CT295" s="313"/>
      <c r="CU295" s="313"/>
      <c r="CV295" s="310"/>
      <c r="CW295" s="314"/>
      <c r="CX295" s="314"/>
      <c r="CY295" s="315"/>
      <c r="CZ295" s="313"/>
      <c r="DA295" s="313"/>
      <c r="DB295" s="313"/>
      <c r="DC295" s="313"/>
      <c r="DD295" s="313"/>
      <c r="DE295" s="313"/>
      <c r="DF295" s="313"/>
      <c r="DG295" s="313"/>
      <c r="DH295" s="310"/>
      <c r="DI295" s="321"/>
      <c r="DJ295" s="321"/>
      <c r="DK295" s="322"/>
      <c r="DL295" s="322"/>
      <c r="DM295" s="322"/>
      <c r="DN295" s="322"/>
      <c r="DO295" s="322"/>
      <c r="DP295" s="322"/>
      <c r="DQ295" s="323"/>
      <c r="DR295" s="315"/>
      <c r="DS295" s="313"/>
      <c r="DT295" s="313"/>
      <c r="DU295" s="313"/>
      <c r="DV295" s="310"/>
      <c r="DW295" s="311"/>
      <c r="DX295" s="315"/>
      <c r="DY295" s="313"/>
      <c r="DZ295" s="313"/>
      <c r="EA295" s="313"/>
      <c r="EB295" s="310"/>
      <c r="EC295" s="311"/>
      <c r="ED295" s="312"/>
    </row>
    <row r="296" spans="2:134" ht="12.6" customHeight="1" thickBot="1" x14ac:dyDescent="0.25">
      <c r="B296" s="366"/>
      <c r="C296" s="363"/>
      <c r="D296" s="363"/>
      <c r="E296" s="363"/>
      <c r="F296" s="357"/>
      <c r="G296" s="362"/>
      <c r="H296" s="309"/>
      <c r="I296" s="309"/>
      <c r="J296" s="300"/>
      <c r="K296" s="357"/>
      <c r="L296" s="348"/>
      <c r="M296" s="354"/>
      <c r="N296" s="348"/>
      <c r="O296" s="348"/>
      <c r="P296" s="348"/>
      <c r="Q296" s="349"/>
      <c r="R296" s="350"/>
      <c r="S296" s="348"/>
      <c r="T296" s="351"/>
      <c r="U296" s="349"/>
      <c r="V296" s="350"/>
      <c r="W296" s="348"/>
      <c r="X296" s="283" t="s">
        <v>157</v>
      </c>
      <c r="Y296" s="284" t="s">
        <v>152</v>
      </c>
      <c r="Z296" s="285">
        <f>VLOOKUP($X296,vstupy!$B$18:$F$31,MATCH($Y296,vstupy!$B$17:$F$17,0),0)</f>
        <v>0</v>
      </c>
      <c r="AA296" s="286" t="s">
        <v>158</v>
      </c>
      <c r="AB296" s="285">
        <f>VLOOKUP($AA296,vstupy!$B$34:$C$36,2,FALSE)</f>
        <v>0</v>
      </c>
      <c r="AC296" s="285">
        <f t="shared" si="5775"/>
        <v>0</v>
      </c>
      <c r="AD296" s="340"/>
      <c r="AE296" s="327"/>
      <c r="AF296" s="329"/>
      <c r="AG296" s="331"/>
      <c r="AH296" s="331"/>
      <c r="AI296" s="330"/>
      <c r="AJ296" s="331"/>
      <c r="AK296" s="331"/>
      <c r="AL296" s="331"/>
      <c r="AM296" s="333"/>
      <c r="AN296" s="330"/>
      <c r="AO296" s="337"/>
      <c r="AP296" s="315"/>
      <c r="AQ296" s="313"/>
      <c r="AR296" s="313"/>
      <c r="AS296" s="313"/>
      <c r="AT296" s="313"/>
      <c r="AU296" s="313"/>
      <c r="AV296" s="313"/>
      <c r="AW296" s="313"/>
      <c r="AX296" s="313"/>
      <c r="AY296" s="313"/>
      <c r="AZ296" s="313"/>
      <c r="BA296" s="313"/>
      <c r="BB296" s="313"/>
      <c r="BC296" s="313"/>
      <c r="BD296" s="313"/>
      <c r="BE296" s="313"/>
      <c r="BF296" s="313"/>
      <c r="BG296" s="313"/>
      <c r="BH296" s="313"/>
      <c r="BI296" s="324"/>
      <c r="BJ296" s="314"/>
      <c r="BK296" s="315"/>
      <c r="BL296" s="313"/>
      <c r="BM296" s="313"/>
      <c r="BN296" s="313"/>
      <c r="BO296" s="313"/>
      <c r="BP296" s="313"/>
      <c r="BQ296" s="313"/>
      <c r="BR296" s="313"/>
      <c r="BS296" s="313"/>
      <c r="BT296" s="310"/>
      <c r="BU296" s="315"/>
      <c r="BV296" s="313"/>
      <c r="BW296" s="313"/>
      <c r="BX296" s="313"/>
      <c r="BY296" s="313"/>
      <c r="BZ296" s="313"/>
      <c r="CA296" s="313"/>
      <c r="CB296" s="313"/>
      <c r="CC296" s="313"/>
      <c r="CD296" s="310"/>
      <c r="CE296" s="316"/>
      <c r="CF296" s="315"/>
      <c r="CG296" s="313"/>
      <c r="CH296" s="313"/>
      <c r="CI296" s="313"/>
      <c r="CJ296" s="310"/>
      <c r="CK296" s="317"/>
      <c r="CL296" s="320"/>
      <c r="CM296" s="315"/>
      <c r="CN296" s="313"/>
      <c r="CO296" s="313"/>
      <c r="CP296" s="313"/>
      <c r="CQ296" s="313"/>
      <c r="CR296" s="313"/>
      <c r="CS296" s="313"/>
      <c r="CT296" s="313"/>
      <c r="CU296" s="313"/>
      <c r="CV296" s="310"/>
      <c r="CW296" s="314"/>
      <c r="CX296" s="314"/>
      <c r="CY296" s="315"/>
      <c r="CZ296" s="313"/>
      <c r="DA296" s="313"/>
      <c r="DB296" s="313"/>
      <c r="DC296" s="313"/>
      <c r="DD296" s="313"/>
      <c r="DE296" s="313"/>
      <c r="DF296" s="313"/>
      <c r="DG296" s="313"/>
      <c r="DH296" s="310"/>
      <c r="DI296" s="321"/>
      <c r="DJ296" s="321"/>
      <c r="DK296" s="322"/>
      <c r="DL296" s="322"/>
      <c r="DM296" s="322"/>
      <c r="DN296" s="322"/>
      <c r="DO296" s="322"/>
      <c r="DP296" s="322"/>
      <c r="DQ296" s="323"/>
      <c r="DR296" s="315"/>
      <c r="DS296" s="313"/>
      <c r="DT296" s="313"/>
      <c r="DU296" s="313"/>
      <c r="DV296" s="310"/>
      <c r="DW296" s="311"/>
      <c r="DX296" s="315"/>
      <c r="DY296" s="313"/>
      <c r="DZ296" s="313"/>
      <c r="EA296" s="313"/>
      <c r="EB296" s="310"/>
      <c r="EC296" s="311"/>
      <c r="ED296" s="312"/>
    </row>
    <row r="297" spans="2:134" ht="12.6" customHeight="1" x14ac:dyDescent="0.2">
      <c r="B297" s="365">
        <f t="shared" si="5563"/>
        <v>97</v>
      </c>
      <c r="C297" s="364" t="s">
        <v>481</v>
      </c>
      <c r="D297" s="364" t="s">
        <v>486</v>
      </c>
      <c r="E297" s="364" t="s">
        <v>487</v>
      </c>
      <c r="F297" s="358" t="s">
        <v>208</v>
      </c>
      <c r="G297" s="361">
        <v>46388</v>
      </c>
      <c r="H297" s="301" t="str">
        <f t="shared" si="5148"/>
        <v/>
      </c>
      <c r="I297" s="301" t="str">
        <f t="shared" si="5772"/>
        <v>NA</v>
      </c>
      <c r="J297" s="304">
        <f t="shared" ref="J297" si="6792">IF(I297&gt;12,1,I297/12)</f>
        <v>1</v>
      </c>
      <c r="K297" s="358" t="s">
        <v>483</v>
      </c>
      <c r="L297" s="344">
        <v>21</v>
      </c>
      <c r="M297" s="354">
        <f t="shared" ref="M297" si="6793">IF(L297="N",0,L297)</f>
        <v>21</v>
      </c>
      <c r="N297" s="344" t="s">
        <v>211</v>
      </c>
      <c r="O297" s="344"/>
      <c r="P297" s="344">
        <v>110</v>
      </c>
      <c r="Q297" s="345" t="s">
        <v>185</v>
      </c>
      <c r="R297" s="346">
        <f>VLOOKUP(Q297,vstupy!$B$3:$C$15,2,FALSE)</f>
        <v>0.25</v>
      </c>
      <c r="S297" s="344"/>
      <c r="T297" s="347"/>
      <c r="U297" s="345" t="s">
        <v>36</v>
      </c>
      <c r="V297" s="346">
        <f>VLOOKUP(U297,vstupy!$B$3:$C$15,2,FALSE)</f>
        <v>0</v>
      </c>
      <c r="W297" s="344"/>
      <c r="X297" s="174" t="s">
        <v>157</v>
      </c>
      <c r="Y297" s="188" t="s">
        <v>152</v>
      </c>
      <c r="Z297" s="185">
        <f>VLOOKUP($X297,vstupy!$B$18:$F$31,MATCH($Y297,vstupy!$B$17:$F$17,0),0)</f>
        <v>0</v>
      </c>
      <c r="AA297" s="121" t="s">
        <v>158</v>
      </c>
      <c r="AB297" s="185">
        <f>VLOOKUP($AA297,vstupy!$B$34:$C$36,2,FALSE)</f>
        <v>0</v>
      </c>
      <c r="AC297" s="185">
        <f t="shared" si="5775"/>
        <v>0</v>
      </c>
      <c r="AD297" s="341" t="s">
        <v>36</v>
      </c>
      <c r="AE297" s="325">
        <f>VLOOKUP(AD297,vstupy!$B$3:$C$15,2,FALSE)</f>
        <v>0</v>
      </c>
      <c r="AF297" s="328">
        <f t="shared" ref="AF297" si="6794">IFERROR(IF(M297=0,"N",O297/L297*J297),0)</f>
        <v>0</v>
      </c>
      <c r="AG297" s="330">
        <f t="shared" ref="AG297" si="6795">O297*J297</f>
        <v>0</v>
      </c>
      <c r="AH297" s="332">
        <f t="shared" ref="AH297" si="6796">P297*R297*J297</f>
        <v>27.5</v>
      </c>
      <c r="AI297" s="333">
        <f t="shared" ref="AI297" si="6797">IFERROR(AH297*M297,0)</f>
        <v>577.5</v>
      </c>
      <c r="AJ297" s="332">
        <f t="shared" ref="AJ297" si="6798">IFERROR(IF(M297=0,"N",S297/L297*J297),0)</f>
        <v>0</v>
      </c>
      <c r="AK297" s="330">
        <f t="shared" ref="AK297" si="6799">S297*J297</f>
        <v>0</v>
      </c>
      <c r="AL297" s="330">
        <f t="shared" ref="AL297" si="6800">T297*V297*J297</f>
        <v>0</v>
      </c>
      <c r="AM297" s="334">
        <f t="shared" ref="AM297" si="6801">IFERROR(AL297*M297,0)</f>
        <v>0</v>
      </c>
      <c r="AN297" s="333">
        <f t="shared" ref="AN297" si="6802">IF(W297&gt;0,IF(AE297&gt;0,($G$5/160)*(W297/60)*AE297*J297,0),IF(AE297&gt;0,($G$5/160)*((AC297+AC298+AC299)/60)*AE297*J297,0))</f>
        <v>0</v>
      </c>
      <c r="AO297" s="336">
        <f t="shared" ref="AO297" si="6803">IFERROR(AN297*M297,0)</f>
        <v>0</v>
      </c>
      <c r="AP297" s="315">
        <f t="shared" ref="AP297" si="6804">IF($N297="In (zvyšuje náklady)",AF297,0)</f>
        <v>0</v>
      </c>
      <c r="AQ297" s="313">
        <f t="shared" ref="AQ297" si="6805">IF($N297="In (zvyšuje náklady)",AG297,0)</f>
        <v>0</v>
      </c>
      <c r="AR297" s="313">
        <f t="shared" ref="AR297" si="6806">IF($N297="In (zvyšuje náklady)",AH297,0)</f>
        <v>27.5</v>
      </c>
      <c r="AS297" s="313">
        <f t="shared" ref="AS297" si="6807">IF($N297="In (zvyšuje náklady)",AI297,0)</f>
        <v>577.5</v>
      </c>
      <c r="AT297" s="313">
        <f t="shared" ref="AT297" si="6808">IF($N297="In (zvyšuje náklady)",AJ297,0)</f>
        <v>0</v>
      </c>
      <c r="AU297" s="313">
        <f t="shared" ref="AU297" si="6809">IF($N297="In (zvyšuje náklady)",AK297,0)</f>
        <v>0</v>
      </c>
      <c r="AV297" s="313">
        <f t="shared" ref="AV297" si="6810">IF($N297="In (zvyšuje náklady)",AL297,0)</f>
        <v>0</v>
      </c>
      <c r="AW297" s="313">
        <f t="shared" ref="AW297" si="6811">IF($N297="In (zvyšuje náklady)",AM297,0)</f>
        <v>0</v>
      </c>
      <c r="AX297" s="313">
        <f t="shared" ref="AX297" si="6812">IF($N297="In (zvyšuje náklady)",AN297,0)</f>
        <v>0</v>
      </c>
      <c r="AY297" s="313">
        <f t="shared" ref="AY297" si="6813">IF($N297="In (zvyšuje náklady)",AO297,0)</f>
        <v>0</v>
      </c>
      <c r="AZ297" s="313" t="str">
        <f t="shared" ref="AZ297" si="6814">IF($N297="Out (znižuje náklady)",AF297,"0")</f>
        <v>0</v>
      </c>
      <c r="BA297" s="313" t="str">
        <f t="shared" ref="BA297" si="6815">IF($N297="Out (znižuje náklady)",AG297,"0")</f>
        <v>0</v>
      </c>
      <c r="BB297" s="313" t="str">
        <f t="shared" ref="BB297" si="6816">IF($N297="Out (znižuje náklady)",AH297,"0")</f>
        <v>0</v>
      </c>
      <c r="BC297" s="313" t="str">
        <f t="shared" ref="BC297" si="6817">IF($N297="Out (znižuje náklady)",AI297,"0")</f>
        <v>0</v>
      </c>
      <c r="BD297" s="313" t="str">
        <f t="shared" ref="BD297" si="6818">IF($N297="Out (znižuje náklady)",AJ297,"0")</f>
        <v>0</v>
      </c>
      <c r="BE297" s="313" t="str">
        <f t="shared" ref="BE297" si="6819">IF($N297="Out (znižuje náklady)",AK297,"0")</f>
        <v>0</v>
      </c>
      <c r="BF297" s="313" t="str">
        <f t="shared" ref="BF297" si="6820">IF($N297="Out (znižuje náklady)",AL297,"0")</f>
        <v>0</v>
      </c>
      <c r="BG297" s="313" t="str">
        <f t="shared" ref="BG297" si="6821">IF($N297="Out (znižuje náklady)",AM297,"0")</f>
        <v>0</v>
      </c>
      <c r="BH297" s="313" t="str">
        <f t="shared" ref="BH297" si="6822">IF($N297="Out (znižuje náklady)",AN297,"0")</f>
        <v>0</v>
      </c>
      <c r="BI297" s="324" t="str">
        <f t="shared" ref="BI297" si="6823">IF($N297="Out (znižuje náklady)",AO297,"0")</f>
        <v>0</v>
      </c>
      <c r="BJ297" s="314">
        <f>IF(F297=vstupy!$B$47,0,1)</f>
        <v>1</v>
      </c>
      <c r="BK297" s="315">
        <f t="shared" ref="BK297" si="6824">$BJ297*AP297</f>
        <v>0</v>
      </c>
      <c r="BL297" s="313">
        <f t="shared" ref="BL297" si="6825">$BJ297*AQ297</f>
        <v>0</v>
      </c>
      <c r="BM297" s="313">
        <f t="shared" ref="BM297" si="6826">$BJ297*AR297</f>
        <v>27.5</v>
      </c>
      <c r="BN297" s="313">
        <f t="shared" ref="BN297" si="6827">$BJ297*AS297</f>
        <v>577.5</v>
      </c>
      <c r="BO297" s="313">
        <f t="shared" ref="BO297" si="6828">$BJ297*AT297</f>
        <v>0</v>
      </c>
      <c r="BP297" s="313">
        <f t="shared" ref="BP297" si="6829">$BJ297*AU297</f>
        <v>0</v>
      </c>
      <c r="BQ297" s="313">
        <f t="shared" ref="BQ297" si="6830">$BJ297*AV297</f>
        <v>0</v>
      </c>
      <c r="BR297" s="313">
        <f t="shared" ref="BR297" si="6831">$BJ297*AW297</f>
        <v>0</v>
      </c>
      <c r="BS297" s="313">
        <f t="shared" ref="BS297" si="6832">$BJ297*AX297</f>
        <v>0</v>
      </c>
      <c r="BT297" s="310">
        <f t="shared" ref="BT297" si="6833">$BJ297*AY297</f>
        <v>0</v>
      </c>
      <c r="BU297" s="315">
        <f t="shared" ref="BU297" si="6834">$BJ297*AZ297</f>
        <v>0</v>
      </c>
      <c r="BV297" s="313">
        <f t="shared" ref="BV297" si="6835">$BJ297*BA297</f>
        <v>0</v>
      </c>
      <c r="BW297" s="313">
        <f t="shared" ref="BW297" si="6836">$BJ297*BB297</f>
        <v>0</v>
      </c>
      <c r="BX297" s="313">
        <f t="shared" ref="BX297" si="6837">$BJ297*BC297</f>
        <v>0</v>
      </c>
      <c r="BY297" s="313">
        <f t="shared" ref="BY297" si="6838">$BJ297*BD297</f>
        <v>0</v>
      </c>
      <c r="BZ297" s="313">
        <f t="shared" ref="BZ297" si="6839">$BJ297*BE297</f>
        <v>0</v>
      </c>
      <c r="CA297" s="313">
        <f t="shared" ref="CA297" si="6840">$BJ297*BF297</f>
        <v>0</v>
      </c>
      <c r="CB297" s="313">
        <f t="shared" ref="CB297" si="6841">$BJ297*BG297</f>
        <v>0</v>
      </c>
      <c r="CC297" s="313">
        <f t="shared" ref="CC297" si="6842">$BJ297*BH297</f>
        <v>0</v>
      </c>
      <c r="CD297" s="310">
        <f t="shared" ref="CD297" si="6843">$BJ297*BI297</f>
        <v>0</v>
      </c>
      <c r="CE297" s="316">
        <f t="shared" ref="CE297" si="6844">IF(N297="Nemení sa",1,0)</f>
        <v>0</v>
      </c>
      <c r="CF297" s="315">
        <f t="shared" ref="CF297" si="6845">AG297*$CE297</f>
        <v>0</v>
      </c>
      <c r="CG297" s="313">
        <f t="shared" ref="CG297" si="6846">AI297*$CE297</f>
        <v>0</v>
      </c>
      <c r="CH297" s="313">
        <f t="shared" ref="CH297" si="6847">AK297*$CE297</f>
        <v>0</v>
      </c>
      <c r="CI297" s="313">
        <f t="shared" ref="CI297" si="6848">AM297*$CE297</f>
        <v>0</v>
      </c>
      <c r="CJ297" s="310">
        <f t="shared" ref="CJ297" si="6849">AO297*$CE297</f>
        <v>0</v>
      </c>
      <c r="CK297" s="317">
        <f t="shared" ref="CK297" si="6850">SUM(CF297:CJ299)</f>
        <v>0</v>
      </c>
      <c r="CL297" s="318">
        <f>IF(F297=vstupy!B$42,"1",0)</f>
        <v>0</v>
      </c>
      <c r="CM297" s="315">
        <f t="shared" ref="CM297" si="6851">IF($CL297="1",AP297,0)</f>
        <v>0</v>
      </c>
      <c r="CN297" s="313">
        <f t="shared" ref="CN297" si="6852">IF($CL297="1",AQ297,0)</f>
        <v>0</v>
      </c>
      <c r="CO297" s="313">
        <f t="shared" ref="CO297" si="6853">IF($CL297="1",AR297,0)</f>
        <v>0</v>
      </c>
      <c r="CP297" s="313">
        <f t="shared" ref="CP297" si="6854">IF($CL297="1",AS297,0)</f>
        <v>0</v>
      </c>
      <c r="CQ297" s="313">
        <f t="shared" ref="CQ297" si="6855">IF($CL297="1",AT297,0)</f>
        <v>0</v>
      </c>
      <c r="CR297" s="313">
        <f t="shared" ref="CR297" si="6856">IF($CL297="1",AU297,0)</f>
        <v>0</v>
      </c>
      <c r="CS297" s="313">
        <f t="shared" ref="CS297" si="6857">IF($CL297="1",AV297,0)</f>
        <v>0</v>
      </c>
      <c r="CT297" s="313">
        <f t="shared" ref="CT297" si="6858">IF($CL297="1",AW297,0)</f>
        <v>0</v>
      </c>
      <c r="CU297" s="313">
        <f t="shared" ref="CU297" si="6859">IF($CL297="1",AX297,0)</f>
        <v>0</v>
      </c>
      <c r="CV297" s="310">
        <f t="shared" ref="CV297" si="6860">IF($CL297="1",AY297,0)</f>
        <v>0</v>
      </c>
      <c r="CW297" s="314">
        <f t="shared" ref="CW297" si="6861">CP297+CT297+CV297</f>
        <v>0</v>
      </c>
      <c r="CX297" s="314">
        <f t="shared" ref="CX297" si="6862">CN297+CR297</f>
        <v>0</v>
      </c>
      <c r="CY297" s="315">
        <f t="shared" ref="CY297" si="6863">IF($CL297="1",AZ297,0)</f>
        <v>0</v>
      </c>
      <c r="CZ297" s="313">
        <f t="shared" ref="CZ297" si="6864">IF($CL297="1",BA297,0)</f>
        <v>0</v>
      </c>
      <c r="DA297" s="313">
        <f t="shared" ref="DA297" si="6865">IF($CL297="1",BB297,0)</f>
        <v>0</v>
      </c>
      <c r="DB297" s="313">
        <f t="shared" ref="DB297" si="6866">IF($CL297="1",BC297,0)</f>
        <v>0</v>
      </c>
      <c r="DC297" s="313">
        <f t="shared" ref="DC297" si="6867">IF($CL297="1",BD297,0)</f>
        <v>0</v>
      </c>
      <c r="DD297" s="313">
        <f t="shared" ref="DD297" si="6868">IF($CL297="1",BE297,0)</f>
        <v>0</v>
      </c>
      <c r="DE297" s="313">
        <f t="shared" ref="DE297" si="6869">IF($CL297="1",BF297,0)</f>
        <v>0</v>
      </c>
      <c r="DF297" s="313">
        <f t="shared" ref="DF297" si="6870">IF($CL297="1",BG297,0)</f>
        <v>0</v>
      </c>
      <c r="DG297" s="313">
        <f t="shared" ref="DG297" si="6871">IF($CL297="1",BH297,0)</f>
        <v>0</v>
      </c>
      <c r="DH297" s="310">
        <f t="shared" ref="DH297" si="6872">IF($CL297="1",BI297,0)</f>
        <v>0</v>
      </c>
      <c r="DI297" s="321">
        <f t="shared" ref="DI297" si="6873">DB297+DF297+DH297</f>
        <v>0</v>
      </c>
      <c r="DJ297" s="321">
        <f t="shared" ref="DJ297" si="6874">CZ297+DD297</f>
        <v>0</v>
      </c>
      <c r="DK297" s="322">
        <f t="shared" ref="DK297" si="6875">IF(CE297=0,1,0)</f>
        <v>1</v>
      </c>
      <c r="DL297" s="322">
        <f t="shared" ref="DL297" si="6876">IFERROR(IF($AF297="N",AH297+AJ297+AL297+AN297,AF297+AH297+AJ297+AL297+AN297),0)*$DK297</f>
        <v>27.5</v>
      </c>
      <c r="DM297" s="322">
        <f t="shared" ref="DM297" si="6877">(AG297+AI297+AK297+AM297+AO297)*$DK297</f>
        <v>577.5</v>
      </c>
      <c r="DN297" s="322">
        <f t="shared" ref="DN297" si="6878">AS297+AW297+AY297-CW297</f>
        <v>577.5</v>
      </c>
      <c r="DO297" s="322">
        <f t="shared" ref="DO297" si="6879">BC297+BG297+BI297-DI297</f>
        <v>0</v>
      </c>
      <c r="DP297" s="322">
        <f t="shared" ref="DP297" si="6880">DN297+DO297</f>
        <v>577.5</v>
      </c>
      <c r="DQ297" s="323" t="str">
        <f>IF(OR(F297=vstupy!B$40,F297=vstupy!B$41,F297=vstupy!B$42,),"0","1")</f>
        <v>0</v>
      </c>
      <c r="DR297" s="315">
        <f t="shared" ref="DR297" si="6881">IF($DQ297="1",AQ297,"0")+CF297</f>
        <v>0</v>
      </c>
      <c r="DS297" s="313">
        <f t="shared" ref="DS297" si="6882">IF($DQ297="1",AS297,"0")+CG297</f>
        <v>0</v>
      </c>
      <c r="DT297" s="313">
        <f t="shared" ref="DT297" si="6883">IF($DQ297="1",AU297,"0")+CH297</f>
        <v>0</v>
      </c>
      <c r="DU297" s="313">
        <f t="shared" ref="DU297" si="6884">IF($DQ297="1",AW297,"0")+CI297</f>
        <v>0</v>
      </c>
      <c r="DV297" s="310">
        <f t="shared" ref="DV297" si="6885">IF($DQ297="1",AY297,"0")+CJ297</f>
        <v>0</v>
      </c>
      <c r="DW297" s="311">
        <f t="shared" ref="DW297" si="6886">SUM(DR297:DV299)</f>
        <v>0</v>
      </c>
      <c r="DX297" s="315" t="str">
        <f t="shared" ref="DX297" si="6887">IF($DQ297="1",BA297,"0")</f>
        <v>0</v>
      </c>
      <c r="DY297" s="313" t="str">
        <f t="shared" ref="DY297" si="6888">IF($DQ297="1",BC297,"0")</f>
        <v>0</v>
      </c>
      <c r="DZ297" s="313" t="str">
        <f t="shared" ref="DZ297" si="6889">IF($DQ297="1",BE297,"0")</f>
        <v>0</v>
      </c>
      <c r="EA297" s="313" t="str">
        <f t="shared" ref="EA297" si="6890">IF($DQ297="1",BG297,"0")</f>
        <v>0</v>
      </c>
      <c r="EB297" s="310" t="str">
        <f t="shared" ref="EB297" si="6891">IF($DQ297="1",BI297,"0")</f>
        <v>0</v>
      </c>
      <c r="EC297" s="311">
        <f t="shared" ref="EC297" si="6892">SUM(DX297:EB299)</f>
        <v>0</v>
      </c>
      <c r="ED297" s="312">
        <f t="shared" ref="ED297" si="6893">EC297+DW297</f>
        <v>0</v>
      </c>
    </row>
    <row r="298" spans="2:134" ht="12.6" customHeight="1" x14ac:dyDescent="0.2">
      <c r="B298" s="365"/>
      <c r="C298" s="364"/>
      <c r="D298" s="364"/>
      <c r="E298" s="364"/>
      <c r="F298" s="359"/>
      <c r="G298" s="361"/>
      <c r="H298" s="302"/>
      <c r="I298" s="302"/>
      <c r="J298" s="305"/>
      <c r="K298" s="359"/>
      <c r="L298" s="344"/>
      <c r="M298" s="354"/>
      <c r="N298" s="344"/>
      <c r="O298" s="344"/>
      <c r="P298" s="344"/>
      <c r="Q298" s="345"/>
      <c r="R298" s="346"/>
      <c r="S298" s="344"/>
      <c r="T298" s="347"/>
      <c r="U298" s="345"/>
      <c r="V298" s="346"/>
      <c r="W298" s="344"/>
      <c r="X298" s="174" t="s">
        <v>157</v>
      </c>
      <c r="Y298" s="188" t="s">
        <v>152</v>
      </c>
      <c r="Z298" s="185">
        <f>VLOOKUP($X298,vstupy!$B$18:$F$31,MATCH($Y298,vstupy!$B$17:$F$17,0),0)</f>
        <v>0</v>
      </c>
      <c r="AA298" s="121" t="s">
        <v>158</v>
      </c>
      <c r="AB298" s="185">
        <f>VLOOKUP($AA298,vstupy!$B$34:$C$36,2,FALSE)</f>
        <v>0</v>
      </c>
      <c r="AC298" s="185">
        <f t="shared" si="5775"/>
        <v>0</v>
      </c>
      <c r="AD298" s="342"/>
      <c r="AE298" s="326"/>
      <c r="AF298" s="315"/>
      <c r="AG298" s="330"/>
      <c r="AH298" s="330"/>
      <c r="AI298" s="330"/>
      <c r="AJ298" s="330"/>
      <c r="AK298" s="330"/>
      <c r="AL298" s="330"/>
      <c r="AM298" s="335"/>
      <c r="AN298" s="330"/>
      <c r="AO298" s="336"/>
      <c r="AP298" s="315"/>
      <c r="AQ298" s="313"/>
      <c r="AR298" s="313"/>
      <c r="AS298" s="313"/>
      <c r="AT298" s="313"/>
      <c r="AU298" s="313"/>
      <c r="AV298" s="313"/>
      <c r="AW298" s="313"/>
      <c r="AX298" s="313"/>
      <c r="AY298" s="313"/>
      <c r="AZ298" s="313"/>
      <c r="BA298" s="313"/>
      <c r="BB298" s="313"/>
      <c r="BC298" s="313"/>
      <c r="BD298" s="313"/>
      <c r="BE298" s="313"/>
      <c r="BF298" s="313"/>
      <c r="BG298" s="313"/>
      <c r="BH298" s="313"/>
      <c r="BI298" s="324"/>
      <c r="BJ298" s="314"/>
      <c r="BK298" s="315"/>
      <c r="BL298" s="313"/>
      <c r="BM298" s="313"/>
      <c r="BN298" s="313"/>
      <c r="BO298" s="313"/>
      <c r="BP298" s="313"/>
      <c r="BQ298" s="313"/>
      <c r="BR298" s="313"/>
      <c r="BS298" s="313"/>
      <c r="BT298" s="310"/>
      <c r="BU298" s="315"/>
      <c r="BV298" s="313"/>
      <c r="BW298" s="313"/>
      <c r="BX298" s="313"/>
      <c r="BY298" s="313"/>
      <c r="BZ298" s="313"/>
      <c r="CA298" s="313"/>
      <c r="CB298" s="313"/>
      <c r="CC298" s="313"/>
      <c r="CD298" s="310"/>
      <c r="CE298" s="316"/>
      <c r="CF298" s="315"/>
      <c r="CG298" s="313"/>
      <c r="CH298" s="313"/>
      <c r="CI298" s="313"/>
      <c r="CJ298" s="310"/>
      <c r="CK298" s="317"/>
      <c r="CL298" s="319"/>
      <c r="CM298" s="315"/>
      <c r="CN298" s="313"/>
      <c r="CO298" s="313"/>
      <c r="CP298" s="313"/>
      <c r="CQ298" s="313"/>
      <c r="CR298" s="313"/>
      <c r="CS298" s="313"/>
      <c r="CT298" s="313"/>
      <c r="CU298" s="313"/>
      <c r="CV298" s="310"/>
      <c r="CW298" s="314"/>
      <c r="CX298" s="314"/>
      <c r="CY298" s="315"/>
      <c r="CZ298" s="313"/>
      <c r="DA298" s="313"/>
      <c r="DB298" s="313"/>
      <c r="DC298" s="313"/>
      <c r="DD298" s="313"/>
      <c r="DE298" s="313"/>
      <c r="DF298" s="313"/>
      <c r="DG298" s="313"/>
      <c r="DH298" s="310"/>
      <c r="DI298" s="321"/>
      <c r="DJ298" s="321"/>
      <c r="DK298" s="322"/>
      <c r="DL298" s="322"/>
      <c r="DM298" s="322"/>
      <c r="DN298" s="322"/>
      <c r="DO298" s="322"/>
      <c r="DP298" s="322"/>
      <c r="DQ298" s="323"/>
      <c r="DR298" s="315"/>
      <c r="DS298" s="313"/>
      <c r="DT298" s="313"/>
      <c r="DU298" s="313"/>
      <c r="DV298" s="310"/>
      <c r="DW298" s="311"/>
      <c r="DX298" s="315"/>
      <c r="DY298" s="313"/>
      <c r="DZ298" s="313"/>
      <c r="EA298" s="313"/>
      <c r="EB298" s="310"/>
      <c r="EC298" s="311"/>
      <c r="ED298" s="312"/>
    </row>
    <row r="299" spans="2:134" ht="12.6" customHeight="1" thickBot="1" x14ac:dyDescent="0.25">
      <c r="B299" s="365"/>
      <c r="C299" s="364"/>
      <c r="D299" s="364"/>
      <c r="E299" s="364"/>
      <c r="F299" s="360"/>
      <c r="G299" s="361"/>
      <c r="H299" s="303"/>
      <c r="I299" s="303"/>
      <c r="J299" s="306"/>
      <c r="K299" s="360"/>
      <c r="L299" s="344"/>
      <c r="M299" s="354"/>
      <c r="N299" s="344"/>
      <c r="O299" s="344"/>
      <c r="P299" s="344"/>
      <c r="Q299" s="345"/>
      <c r="R299" s="346"/>
      <c r="S299" s="344"/>
      <c r="T299" s="347"/>
      <c r="U299" s="345"/>
      <c r="V299" s="346"/>
      <c r="W299" s="344"/>
      <c r="X299" s="174" t="s">
        <v>157</v>
      </c>
      <c r="Y299" s="188" t="s">
        <v>152</v>
      </c>
      <c r="Z299" s="185">
        <f>VLOOKUP($X299,vstupy!$B$18:$F$31,MATCH($Y299,vstupy!$B$17:$F$17,0),0)</f>
        <v>0</v>
      </c>
      <c r="AA299" s="121" t="s">
        <v>158</v>
      </c>
      <c r="AB299" s="185">
        <f>VLOOKUP($AA299,vstupy!$B$34:$C$36,2,FALSE)</f>
        <v>0</v>
      </c>
      <c r="AC299" s="185">
        <f t="shared" si="5775"/>
        <v>0</v>
      </c>
      <c r="AD299" s="343"/>
      <c r="AE299" s="327"/>
      <c r="AF299" s="329"/>
      <c r="AG299" s="331"/>
      <c r="AH299" s="331"/>
      <c r="AI299" s="330"/>
      <c r="AJ299" s="331"/>
      <c r="AK299" s="331"/>
      <c r="AL299" s="331"/>
      <c r="AM299" s="333"/>
      <c r="AN299" s="330"/>
      <c r="AO299" s="337"/>
      <c r="AP299" s="315"/>
      <c r="AQ299" s="313"/>
      <c r="AR299" s="313"/>
      <c r="AS299" s="313"/>
      <c r="AT299" s="313"/>
      <c r="AU299" s="313"/>
      <c r="AV299" s="313"/>
      <c r="AW299" s="313"/>
      <c r="AX299" s="313"/>
      <c r="AY299" s="313"/>
      <c r="AZ299" s="313"/>
      <c r="BA299" s="313"/>
      <c r="BB299" s="313"/>
      <c r="BC299" s="313"/>
      <c r="BD299" s="313"/>
      <c r="BE299" s="313"/>
      <c r="BF299" s="313"/>
      <c r="BG299" s="313"/>
      <c r="BH299" s="313"/>
      <c r="BI299" s="324"/>
      <c r="BJ299" s="314"/>
      <c r="BK299" s="315"/>
      <c r="BL299" s="313"/>
      <c r="BM299" s="313"/>
      <c r="BN299" s="313"/>
      <c r="BO299" s="313"/>
      <c r="BP299" s="313"/>
      <c r="BQ299" s="313"/>
      <c r="BR299" s="313"/>
      <c r="BS299" s="313"/>
      <c r="BT299" s="310"/>
      <c r="BU299" s="315"/>
      <c r="BV299" s="313"/>
      <c r="BW299" s="313"/>
      <c r="BX299" s="313"/>
      <c r="BY299" s="313"/>
      <c r="BZ299" s="313"/>
      <c r="CA299" s="313"/>
      <c r="CB299" s="313"/>
      <c r="CC299" s="313"/>
      <c r="CD299" s="310"/>
      <c r="CE299" s="316"/>
      <c r="CF299" s="315"/>
      <c r="CG299" s="313"/>
      <c r="CH299" s="313"/>
      <c r="CI299" s="313"/>
      <c r="CJ299" s="310"/>
      <c r="CK299" s="317"/>
      <c r="CL299" s="320"/>
      <c r="CM299" s="315"/>
      <c r="CN299" s="313"/>
      <c r="CO299" s="313"/>
      <c r="CP299" s="313"/>
      <c r="CQ299" s="313"/>
      <c r="CR299" s="313"/>
      <c r="CS299" s="313"/>
      <c r="CT299" s="313"/>
      <c r="CU299" s="313"/>
      <c r="CV299" s="310"/>
      <c r="CW299" s="314"/>
      <c r="CX299" s="314"/>
      <c r="CY299" s="315"/>
      <c r="CZ299" s="313"/>
      <c r="DA299" s="313"/>
      <c r="DB299" s="313"/>
      <c r="DC299" s="313"/>
      <c r="DD299" s="313"/>
      <c r="DE299" s="313"/>
      <c r="DF299" s="313"/>
      <c r="DG299" s="313"/>
      <c r="DH299" s="310"/>
      <c r="DI299" s="321"/>
      <c r="DJ299" s="321"/>
      <c r="DK299" s="322"/>
      <c r="DL299" s="322"/>
      <c r="DM299" s="322"/>
      <c r="DN299" s="322"/>
      <c r="DO299" s="322"/>
      <c r="DP299" s="322"/>
      <c r="DQ299" s="323"/>
      <c r="DR299" s="315"/>
      <c r="DS299" s="313"/>
      <c r="DT299" s="313"/>
      <c r="DU299" s="313"/>
      <c r="DV299" s="310"/>
      <c r="DW299" s="311"/>
      <c r="DX299" s="315"/>
      <c r="DY299" s="313"/>
      <c r="DZ299" s="313"/>
      <c r="EA299" s="313"/>
      <c r="EB299" s="310"/>
      <c r="EC299" s="311"/>
      <c r="ED299" s="312"/>
    </row>
    <row r="300" spans="2:134" ht="12.6" customHeight="1" x14ac:dyDescent="0.2">
      <c r="B300" s="366">
        <f t="shared" ref="B300" si="6894">B297+1</f>
        <v>98</v>
      </c>
      <c r="C300" s="363" t="s">
        <v>482</v>
      </c>
      <c r="D300" s="363" t="s">
        <v>488</v>
      </c>
      <c r="E300" s="363" t="s">
        <v>489</v>
      </c>
      <c r="F300" s="355" t="s">
        <v>208</v>
      </c>
      <c r="G300" s="362">
        <v>46388</v>
      </c>
      <c r="H300" s="307" t="str">
        <f t="shared" si="5254"/>
        <v/>
      </c>
      <c r="I300" s="307" t="str">
        <f t="shared" si="5668"/>
        <v>NA</v>
      </c>
      <c r="J300" s="298">
        <f t="shared" si="5669"/>
        <v>1</v>
      </c>
      <c r="K300" s="355" t="s">
        <v>484</v>
      </c>
      <c r="L300" s="348">
        <v>2</v>
      </c>
      <c r="M300" s="354">
        <f t="shared" ref="M300" si="6895">IF(L300="N",0,L300)</f>
        <v>2</v>
      </c>
      <c r="N300" s="348" t="s">
        <v>211</v>
      </c>
      <c r="O300" s="348"/>
      <c r="P300" s="348">
        <v>110</v>
      </c>
      <c r="Q300" s="349" t="s">
        <v>185</v>
      </c>
      <c r="R300" s="350">
        <f>VLOOKUP(Q300,vstupy!$B$3:$C$15,2,FALSE)</f>
        <v>0.25</v>
      </c>
      <c r="S300" s="348"/>
      <c r="T300" s="351"/>
      <c r="U300" s="349" t="s">
        <v>36</v>
      </c>
      <c r="V300" s="350">
        <f>VLOOKUP(U300,vstupy!$B$3:$C$15,2,FALSE)</f>
        <v>0</v>
      </c>
      <c r="W300" s="348"/>
      <c r="X300" s="283" t="s">
        <v>157</v>
      </c>
      <c r="Y300" s="284" t="s">
        <v>152</v>
      </c>
      <c r="Z300" s="285">
        <f>VLOOKUP($X300,vstupy!$B$18:$F$31,MATCH($Y300,vstupy!$B$17:$F$17,0),0)</f>
        <v>0</v>
      </c>
      <c r="AA300" s="286" t="s">
        <v>158</v>
      </c>
      <c r="AB300" s="285">
        <f>VLOOKUP($AA300,vstupy!$B$34:$C$36,2,FALSE)</f>
        <v>0</v>
      </c>
      <c r="AC300" s="285">
        <f t="shared" si="5775"/>
        <v>0</v>
      </c>
      <c r="AD300" s="338" t="s">
        <v>36</v>
      </c>
      <c r="AE300" s="325">
        <f>VLOOKUP(AD300,vstupy!$B$3:$C$15,2,FALSE)</f>
        <v>0</v>
      </c>
      <c r="AF300" s="328">
        <f t="shared" ref="AF300" si="6896">IFERROR(IF(M300=0,"N",O300/L300*J300),0)</f>
        <v>0</v>
      </c>
      <c r="AG300" s="330">
        <f t="shared" ref="AG300" si="6897">O300*J300</f>
        <v>0</v>
      </c>
      <c r="AH300" s="332">
        <f t="shared" ref="AH300" si="6898">P300*R300*J300</f>
        <v>27.5</v>
      </c>
      <c r="AI300" s="333">
        <f t="shared" ref="AI300" si="6899">IFERROR(AH300*M300,0)</f>
        <v>55</v>
      </c>
      <c r="AJ300" s="332">
        <f t="shared" ref="AJ300" si="6900">IFERROR(IF(M300=0,"N",S300/L300*J300),0)</f>
        <v>0</v>
      </c>
      <c r="AK300" s="330">
        <f t="shared" ref="AK300" si="6901">S300*J300</f>
        <v>0</v>
      </c>
      <c r="AL300" s="330">
        <f t="shared" ref="AL300" si="6902">T300*V300*J300</f>
        <v>0</v>
      </c>
      <c r="AM300" s="334">
        <f t="shared" ref="AM300" si="6903">IFERROR(AL300*M300,0)</f>
        <v>0</v>
      </c>
      <c r="AN300" s="333">
        <f t="shared" ref="AN300" si="6904">IF(W300&gt;0,IF(AE300&gt;0,($G$5/160)*(W300/60)*AE300*J300,0),IF(AE300&gt;0,($G$5/160)*((AC300+AC301+AC302)/60)*AE300*J300,0))</f>
        <v>0</v>
      </c>
      <c r="AO300" s="336">
        <f t="shared" ref="AO300" si="6905">IFERROR(AN300*M300,0)</f>
        <v>0</v>
      </c>
      <c r="AP300" s="315">
        <f t="shared" ref="AP300" si="6906">IF($N300="In (zvyšuje náklady)",AF300,0)</f>
        <v>0</v>
      </c>
      <c r="AQ300" s="313">
        <f t="shared" ref="AQ300" si="6907">IF($N300="In (zvyšuje náklady)",AG300,0)</f>
        <v>0</v>
      </c>
      <c r="AR300" s="313">
        <f t="shared" ref="AR300" si="6908">IF($N300="In (zvyšuje náklady)",AH300,0)</f>
        <v>27.5</v>
      </c>
      <c r="AS300" s="313">
        <f t="shared" ref="AS300" si="6909">IF($N300="In (zvyšuje náklady)",AI300,0)</f>
        <v>55</v>
      </c>
      <c r="AT300" s="313">
        <f t="shared" ref="AT300" si="6910">IF($N300="In (zvyšuje náklady)",AJ300,0)</f>
        <v>0</v>
      </c>
      <c r="AU300" s="313">
        <f t="shared" ref="AU300" si="6911">IF($N300="In (zvyšuje náklady)",AK300,0)</f>
        <v>0</v>
      </c>
      <c r="AV300" s="313">
        <f t="shared" ref="AV300" si="6912">IF($N300="In (zvyšuje náklady)",AL300,0)</f>
        <v>0</v>
      </c>
      <c r="AW300" s="313">
        <f t="shared" ref="AW300" si="6913">IF($N300="In (zvyšuje náklady)",AM300,0)</f>
        <v>0</v>
      </c>
      <c r="AX300" s="313">
        <f t="shared" ref="AX300" si="6914">IF($N300="In (zvyšuje náklady)",AN300,0)</f>
        <v>0</v>
      </c>
      <c r="AY300" s="313">
        <f t="shared" ref="AY300" si="6915">IF($N300="In (zvyšuje náklady)",AO300,0)</f>
        <v>0</v>
      </c>
      <c r="AZ300" s="313" t="str">
        <f t="shared" ref="AZ300" si="6916">IF($N300="Out (znižuje náklady)",AF300,"0")</f>
        <v>0</v>
      </c>
      <c r="BA300" s="313" t="str">
        <f t="shared" ref="BA300" si="6917">IF($N300="Out (znižuje náklady)",AG300,"0")</f>
        <v>0</v>
      </c>
      <c r="BB300" s="313" t="str">
        <f t="shared" ref="BB300" si="6918">IF($N300="Out (znižuje náklady)",AH300,"0")</f>
        <v>0</v>
      </c>
      <c r="BC300" s="313" t="str">
        <f t="shared" ref="BC300" si="6919">IF($N300="Out (znižuje náklady)",AI300,"0")</f>
        <v>0</v>
      </c>
      <c r="BD300" s="313" t="str">
        <f t="shared" ref="BD300" si="6920">IF($N300="Out (znižuje náklady)",AJ300,"0")</f>
        <v>0</v>
      </c>
      <c r="BE300" s="313" t="str">
        <f t="shared" ref="BE300" si="6921">IF($N300="Out (znižuje náklady)",AK300,"0")</f>
        <v>0</v>
      </c>
      <c r="BF300" s="313" t="str">
        <f t="shared" ref="BF300" si="6922">IF($N300="Out (znižuje náklady)",AL300,"0")</f>
        <v>0</v>
      </c>
      <c r="BG300" s="313" t="str">
        <f t="shared" ref="BG300" si="6923">IF($N300="Out (znižuje náklady)",AM300,"0")</f>
        <v>0</v>
      </c>
      <c r="BH300" s="313" t="str">
        <f t="shared" ref="BH300" si="6924">IF($N300="Out (znižuje náklady)",AN300,"0")</f>
        <v>0</v>
      </c>
      <c r="BI300" s="324" t="str">
        <f t="shared" ref="BI300" si="6925">IF($N300="Out (znižuje náklady)",AO300,"0")</f>
        <v>0</v>
      </c>
      <c r="BJ300" s="314">
        <f>IF(F300=vstupy!$B$47,0,1)</f>
        <v>1</v>
      </c>
      <c r="BK300" s="315">
        <f t="shared" ref="BK300" si="6926">$BJ300*AP300</f>
        <v>0</v>
      </c>
      <c r="BL300" s="313">
        <f t="shared" ref="BL300" si="6927">$BJ300*AQ300</f>
        <v>0</v>
      </c>
      <c r="BM300" s="313">
        <f t="shared" ref="BM300" si="6928">$BJ300*AR300</f>
        <v>27.5</v>
      </c>
      <c r="BN300" s="313">
        <f t="shared" ref="BN300" si="6929">$BJ300*AS300</f>
        <v>55</v>
      </c>
      <c r="BO300" s="313">
        <f t="shared" ref="BO300" si="6930">$BJ300*AT300</f>
        <v>0</v>
      </c>
      <c r="BP300" s="313">
        <f t="shared" ref="BP300" si="6931">$BJ300*AU300</f>
        <v>0</v>
      </c>
      <c r="BQ300" s="313">
        <f t="shared" ref="BQ300" si="6932">$BJ300*AV300</f>
        <v>0</v>
      </c>
      <c r="BR300" s="313">
        <f t="shared" ref="BR300" si="6933">$BJ300*AW300</f>
        <v>0</v>
      </c>
      <c r="BS300" s="313">
        <f t="shared" ref="BS300" si="6934">$BJ300*AX300</f>
        <v>0</v>
      </c>
      <c r="BT300" s="310">
        <f t="shared" ref="BT300" si="6935">$BJ300*AY300</f>
        <v>0</v>
      </c>
      <c r="BU300" s="315">
        <f t="shared" ref="BU300" si="6936">$BJ300*AZ300</f>
        <v>0</v>
      </c>
      <c r="BV300" s="313">
        <f t="shared" ref="BV300" si="6937">$BJ300*BA300</f>
        <v>0</v>
      </c>
      <c r="BW300" s="313">
        <f t="shared" ref="BW300" si="6938">$BJ300*BB300</f>
        <v>0</v>
      </c>
      <c r="BX300" s="313">
        <f t="shared" ref="BX300" si="6939">$BJ300*BC300</f>
        <v>0</v>
      </c>
      <c r="BY300" s="313">
        <f t="shared" ref="BY300" si="6940">$BJ300*BD300</f>
        <v>0</v>
      </c>
      <c r="BZ300" s="313">
        <f t="shared" ref="BZ300" si="6941">$BJ300*BE300</f>
        <v>0</v>
      </c>
      <c r="CA300" s="313">
        <f t="shared" ref="CA300" si="6942">$BJ300*BF300</f>
        <v>0</v>
      </c>
      <c r="CB300" s="313">
        <f t="shared" ref="CB300" si="6943">$BJ300*BG300</f>
        <v>0</v>
      </c>
      <c r="CC300" s="313">
        <f t="shared" ref="CC300" si="6944">$BJ300*BH300</f>
        <v>0</v>
      </c>
      <c r="CD300" s="310">
        <f t="shared" ref="CD300" si="6945">$BJ300*BI300</f>
        <v>0</v>
      </c>
      <c r="CE300" s="316">
        <f t="shared" ref="CE300" si="6946">IF(N300="Nemení sa",1,0)</f>
        <v>0</v>
      </c>
      <c r="CF300" s="315">
        <f t="shared" ref="CF300" si="6947">AG300*$CE300</f>
        <v>0</v>
      </c>
      <c r="CG300" s="313">
        <f t="shared" ref="CG300" si="6948">AI300*$CE300</f>
        <v>0</v>
      </c>
      <c r="CH300" s="313">
        <f t="shared" ref="CH300" si="6949">AK300*$CE300</f>
        <v>0</v>
      </c>
      <c r="CI300" s="313">
        <f t="shared" ref="CI300" si="6950">AM300*$CE300</f>
        <v>0</v>
      </c>
      <c r="CJ300" s="310">
        <f t="shared" ref="CJ300" si="6951">AO300*$CE300</f>
        <v>0</v>
      </c>
      <c r="CK300" s="317">
        <f t="shared" ref="CK300" si="6952">SUM(CF300:CJ302)</f>
        <v>0</v>
      </c>
      <c r="CL300" s="318">
        <f>IF(F300=vstupy!B$42,"1",0)</f>
        <v>0</v>
      </c>
      <c r="CM300" s="315">
        <f t="shared" ref="CM300" si="6953">IF($CL300="1",AP300,0)</f>
        <v>0</v>
      </c>
      <c r="CN300" s="313">
        <f t="shared" ref="CN300" si="6954">IF($CL300="1",AQ300,0)</f>
        <v>0</v>
      </c>
      <c r="CO300" s="313">
        <f t="shared" ref="CO300" si="6955">IF($CL300="1",AR300,0)</f>
        <v>0</v>
      </c>
      <c r="CP300" s="313">
        <f t="shared" ref="CP300" si="6956">IF($CL300="1",AS300,0)</f>
        <v>0</v>
      </c>
      <c r="CQ300" s="313">
        <f t="shared" ref="CQ300" si="6957">IF($CL300="1",AT300,0)</f>
        <v>0</v>
      </c>
      <c r="CR300" s="313">
        <f t="shared" ref="CR300" si="6958">IF($CL300="1",AU300,0)</f>
        <v>0</v>
      </c>
      <c r="CS300" s="313">
        <f t="shared" ref="CS300" si="6959">IF($CL300="1",AV300,0)</f>
        <v>0</v>
      </c>
      <c r="CT300" s="313">
        <f t="shared" ref="CT300" si="6960">IF($CL300="1",AW300,0)</f>
        <v>0</v>
      </c>
      <c r="CU300" s="313">
        <f t="shared" ref="CU300" si="6961">IF($CL300="1",AX300,0)</f>
        <v>0</v>
      </c>
      <c r="CV300" s="310">
        <f t="shared" ref="CV300" si="6962">IF($CL300="1",AY300,0)</f>
        <v>0</v>
      </c>
      <c r="CW300" s="314">
        <f t="shared" ref="CW300" si="6963">CP300+CT300+CV300</f>
        <v>0</v>
      </c>
      <c r="CX300" s="314">
        <f t="shared" ref="CX300" si="6964">CN300+CR300</f>
        <v>0</v>
      </c>
      <c r="CY300" s="315">
        <f t="shared" ref="CY300" si="6965">IF($CL300="1",AZ300,0)</f>
        <v>0</v>
      </c>
      <c r="CZ300" s="313">
        <f t="shared" ref="CZ300" si="6966">IF($CL300="1",BA300,0)</f>
        <v>0</v>
      </c>
      <c r="DA300" s="313">
        <f t="shared" ref="DA300" si="6967">IF($CL300="1",BB300,0)</f>
        <v>0</v>
      </c>
      <c r="DB300" s="313">
        <f t="shared" ref="DB300" si="6968">IF($CL300="1",BC300,0)</f>
        <v>0</v>
      </c>
      <c r="DC300" s="313">
        <f t="shared" ref="DC300" si="6969">IF($CL300="1",BD300,0)</f>
        <v>0</v>
      </c>
      <c r="DD300" s="313">
        <f t="shared" ref="DD300" si="6970">IF($CL300="1",BE300,0)</f>
        <v>0</v>
      </c>
      <c r="DE300" s="313">
        <f t="shared" ref="DE300" si="6971">IF($CL300="1",BF300,0)</f>
        <v>0</v>
      </c>
      <c r="DF300" s="313">
        <f t="shared" ref="DF300" si="6972">IF($CL300="1",BG300,0)</f>
        <v>0</v>
      </c>
      <c r="DG300" s="313">
        <f t="shared" ref="DG300" si="6973">IF($CL300="1",BH300,0)</f>
        <v>0</v>
      </c>
      <c r="DH300" s="310">
        <f t="shared" ref="DH300" si="6974">IF($CL300="1",BI300,0)</f>
        <v>0</v>
      </c>
      <c r="DI300" s="321">
        <f t="shared" ref="DI300" si="6975">DB300+DF300+DH300</f>
        <v>0</v>
      </c>
      <c r="DJ300" s="321">
        <f t="shared" ref="DJ300" si="6976">CZ300+DD300</f>
        <v>0</v>
      </c>
      <c r="DK300" s="322">
        <f t="shared" ref="DK300" si="6977">IF(CE300=0,1,0)</f>
        <v>1</v>
      </c>
      <c r="DL300" s="322">
        <f t="shared" ref="DL300" si="6978">IFERROR(IF($AF300="N",AH300+AJ300+AL300+AN300,AF300+AH300+AJ300+AL300+AN300),0)*$DK300</f>
        <v>27.5</v>
      </c>
      <c r="DM300" s="322">
        <f t="shared" ref="DM300" si="6979">(AG300+AI300+AK300+AM300+AO300)*$DK300</f>
        <v>55</v>
      </c>
      <c r="DN300" s="322">
        <f t="shared" ref="DN300" si="6980">AS300+AW300+AY300-CW300</f>
        <v>55</v>
      </c>
      <c r="DO300" s="322">
        <f t="shared" ref="DO300" si="6981">BC300+BG300+BI300-DI300</f>
        <v>0</v>
      </c>
      <c r="DP300" s="322">
        <f t="shared" ref="DP300" si="6982">DN300+DO300</f>
        <v>55</v>
      </c>
      <c r="DQ300" s="323" t="str">
        <f>IF(OR(F300=vstupy!B$40,F300=vstupy!B$41,F300=vstupy!B$42,),"0","1")</f>
        <v>0</v>
      </c>
      <c r="DR300" s="315">
        <f t="shared" ref="DR300" si="6983">IF($DQ300="1",AQ300,"0")+CF300</f>
        <v>0</v>
      </c>
      <c r="DS300" s="313">
        <f t="shared" ref="DS300" si="6984">IF($DQ300="1",AS300,"0")+CG300</f>
        <v>0</v>
      </c>
      <c r="DT300" s="313">
        <f t="shared" ref="DT300" si="6985">IF($DQ300="1",AU300,"0")+CH300</f>
        <v>0</v>
      </c>
      <c r="DU300" s="313">
        <f t="shared" ref="DU300" si="6986">IF($DQ300="1",AW300,"0")+CI300</f>
        <v>0</v>
      </c>
      <c r="DV300" s="310">
        <f t="shared" ref="DV300" si="6987">IF($DQ300="1",AY300,"0")+CJ300</f>
        <v>0</v>
      </c>
      <c r="DW300" s="311">
        <f t="shared" ref="DW300" si="6988">SUM(DR300:DV302)</f>
        <v>0</v>
      </c>
      <c r="DX300" s="315" t="str">
        <f t="shared" ref="DX300" si="6989">IF($DQ300="1",BA300,"0")</f>
        <v>0</v>
      </c>
      <c r="DY300" s="313" t="str">
        <f t="shared" ref="DY300" si="6990">IF($DQ300="1",BC300,"0")</f>
        <v>0</v>
      </c>
      <c r="DZ300" s="313" t="str">
        <f t="shared" ref="DZ300" si="6991">IF($DQ300="1",BE300,"0")</f>
        <v>0</v>
      </c>
      <c r="EA300" s="313" t="str">
        <f t="shared" ref="EA300" si="6992">IF($DQ300="1",BG300,"0")</f>
        <v>0</v>
      </c>
      <c r="EB300" s="310" t="str">
        <f t="shared" ref="EB300" si="6993">IF($DQ300="1",BI300,"0")</f>
        <v>0</v>
      </c>
      <c r="EC300" s="311">
        <f t="shared" ref="EC300" si="6994">SUM(DX300:EB302)</f>
        <v>0</v>
      </c>
      <c r="ED300" s="312">
        <f t="shared" ref="ED300" si="6995">EC300+DW300</f>
        <v>0</v>
      </c>
    </row>
    <row r="301" spans="2:134" ht="12.6" customHeight="1" x14ac:dyDescent="0.2">
      <c r="B301" s="366"/>
      <c r="C301" s="363"/>
      <c r="D301" s="363"/>
      <c r="E301" s="363"/>
      <c r="F301" s="356"/>
      <c r="G301" s="362"/>
      <c r="H301" s="308"/>
      <c r="I301" s="308"/>
      <c r="J301" s="299"/>
      <c r="K301" s="356"/>
      <c r="L301" s="348"/>
      <c r="M301" s="354"/>
      <c r="N301" s="348"/>
      <c r="O301" s="348"/>
      <c r="P301" s="348"/>
      <c r="Q301" s="349"/>
      <c r="R301" s="350"/>
      <c r="S301" s="348"/>
      <c r="T301" s="351"/>
      <c r="U301" s="349"/>
      <c r="V301" s="350"/>
      <c r="W301" s="348"/>
      <c r="X301" s="283" t="s">
        <v>157</v>
      </c>
      <c r="Y301" s="284" t="s">
        <v>152</v>
      </c>
      <c r="Z301" s="285">
        <f>VLOOKUP($X301,vstupy!$B$18:$F$31,MATCH($Y301,vstupy!$B$17:$F$17,0),0)</f>
        <v>0</v>
      </c>
      <c r="AA301" s="286" t="s">
        <v>158</v>
      </c>
      <c r="AB301" s="285">
        <f>VLOOKUP($AA301,vstupy!$B$34:$C$36,2,FALSE)</f>
        <v>0</v>
      </c>
      <c r="AC301" s="285">
        <f t="shared" si="5775"/>
        <v>0</v>
      </c>
      <c r="AD301" s="339"/>
      <c r="AE301" s="326"/>
      <c r="AF301" s="315"/>
      <c r="AG301" s="330"/>
      <c r="AH301" s="330"/>
      <c r="AI301" s="330"/>
      <c r="AJ301" s="330"/>
      <c r="AK301" s="330"/>
      <c r="AL301" s="330"/>
      <c r="AM301" s="335"/>
      <c r="AN301" s="330"/>
      <c r="AO301" s="336"/>
      <c r="AP301" s="315"/>
      <c r="AQ301" s="313"/>
      <c r="AR301" s="313"/>
      <c r="AS301" s="313"/>
      <c r="AT301" s="313"/>
      <c r="AU301" s="313"/>
      <c r="AV301" s="313"/>
      <c r="AW301" s="313"/>
      <c r="AX301" s="313"/>
      <c r="AY301" s="313"/>
      <c r="AZ301" s="313"/>
      <c r="BA301" s="313"/>
      <c r="BB301" s="313"/>
      <c r="BC301" s="313"/>
      <c r="BD301" s="313"/>
      <c r="BE301" s="313"/>
      <c r="BF301" s="313"/>
      <c r="BG301" s="313"/>
      <c r="BH301" s="313"/>
      <c r="BI301" s="324"/>
      <c r="BJ301" s="314"/>
      <c r="BK301" s="315"/>
      <c r="BL301" s="313"/>
      <c r="BM301" s="313"/>
      <c r="BN301" s="313"/>
      <c r="BO301" s="313"/>
      <c r="BP301" s="313"/>
      <c r="BQ301" s="313"/>
      <c r="BR301" s="313"/>
      <c r="BS301" s="313"/>
      <c r="BT301" s="310"/>
      <c r="BU301" s="315"/>
      <c r="BV301" s="313"/>
      <c r="BW301" s="313"/>
      <c r="BX301" s="313"/>
      <c r="BY301" s="313"/>
      <c r="BZ301" s="313"/>
      <c r="CA301" s="313"/>
      <c r="CB301" s="313"/>
      <c r="CC301" s="313"/>
      <c r="CD301" s="310"/>
      <c r="CE301" s="316"/>
      <c r="CF301" s="315"/>
      <c r="CG301" s="313"/>
      <c r="CH301" s="313"/>
      <c r="CI301" s="313"/>
      <c r="CJ301" s="310"/>
      <c r="CK301" s="317"/>
      <c r="CL301" s="319"/>
      <c r="CM301" s="315"/>
      <c r="CN301" s="313"/>
      <c r="CO301" s="313"/>
      <c r="CP301" s="313"/>
      <c r="CQ301" s="313"/>
      <c r="CR301" s="313"/>
      <c r="CS301" s="313"/>
      <c r="CT301" s="313"/>
      <c r="CU301" s="313"/>
      <c r="CV301" s="310"/>
      <c r="CW301" s="314"/>
      <c r="CX301" s="314"/>
      <c r="CY301" s="315"/>
      <c r="CZ301" s="313"/>
      <c r="DA301" s="313"/>
      <c r="DB301" s="313"/>
      <c r="DC301" s="313"/>
      <c r="DD301" s="313"/>
      <c r="DE301" s="313"/>
      <c r="DF301" s="313"/>
      <c r="DG301" s="313"/>
      <c r="DH301" s="310"/>
      <c r="DI301" s="321"/>
      <c r="DJ301" s="321"/>
      <c r="DK301" s="322"/>
      <c r="DL301" s="322"/>
      <c r="DM301" s="322"/>
      <c r="DN301" s="322"/>
      <c r="DO301" s="322"/>
      <c r="DP301" s="322"/>
      <c r="DQ301" s="323"/>
      <c r="DR301" s="315"/>
      <c r="DS301" s="313"/>
      <c r="DT301" s="313"/>
      <c r="DU301" s="313"/>
      <c r="DV301" s="310"/>
      <c r="DW301" s="311"/>
      <c r="DX301" s="315"/>
      <c r="DY301" s="313"/>
      <c r="DZ301" s="313"/>
      <c r="EA301" s="313"/>
      <c r="EB301" s="310"/>
      <c r="EC301" s="311"/>
      <c r="ED301" s="312"/>
    </row>
    <row r="302" spans="2:134" ht="12.6" customHeight="1" thickBot="1" x14ac:dyDescent="0.25">
      <c r="B302" s="366"/>
      <c r="C302" s="363"/>
      <c r="D302" s="363"/>
      <c r="E302" s="363"/>
      <c r="F302" s="357"/>
      <c r="G302" s="362"/>
      <c r="H302" s="309"/>
      <c r="I302" s="309"/>
      <c r="J302" s="300"/>
      <c r="K302" s="357"/>
      <c r="L302" s="348"/>
      <c r="M302" s="354"/>
      <c r="N302" s="348"/>
      <c r="O302" s="348"/>
      <c r="P302" s="348"/>
      <c r="Q302" s="349"/>
      <c r="R302" s="350"/>
      <c r="S302" s="348"/>
      <c r="T302" s="351"/>
      <c r="U302" s="349"/>
      <c r="V302" s="350"/>
      <c r="W302" s="348"/>
      <c r="X302" s="283" t="s">
        <v>157</v>
      </c>
      <c r="Y302" s="284" t="s">
        <v>152</v>
      </c>
      <c r="Z302" s="285">
        <f>VLOOKUP($X302,vstupy!$B$18:$F$31,MATCH($Y302,vstupy!$B$17:$F$17,0),0)</f>
        <v>0</v>
      </c>
      <c r="AA302" s="286" t="s">
        <v>158</v>
      </c>
      <c r="AB302" s="285">
        <f>VLOOKUP($AA302,vstupy!$B$34:$C$36,2,FALSE)</f>
        <v>0</v>
      </c>
      <c r="AC302" s="285">
        <f t="shared" si="5775"/>
        <v>0</v>
      </c>
      <c r="AD302" s="340"/>
      <c r="AE302" s="327"/>
      <c r="AF302" s="329"/>
      <c r="AG302" s="331"/>
      <c r="AH302" s="331"/>
      <c r="AI302" s="330"/>
      <c r="AJ302" s="331"/>
      <c r="AK302" s="331"/>
      <c r="AL302" s="331"/>
      <c r="AM302" s="333"/>
      <c r="AN302" s="330"/>
      <c r="AO302" s="337"/>
      <c r="AP302" s="315"/>
      <c r="AQ302" s="313"/>
      <c r="AR302" s="313"/>
      <c r="AS302" s="313"/>
      <c r="AT302" s="313"/>
      <c r="AU302" s="313"/>
      <c r="AV302" s="313"/>
      <c r="AW302" s="313"/>
      <c r="AX302" s="313"/>
      <c r="AY302" s="313"/>
      <c r="AZ302" s="313"/>
      <c r="BA302" s="313"/>
      <c r="BB302" s="313"/>
      <c r="BC302" s="313"/>
      <c r="BD302" s="313"/>
      <c r="BE302" s="313"/>
      <c r="BF302" s="313"/>
      <c r="BG302" s="313"/>
      <c r="BH302" s="313"/>
      <c r="BI302" s="324"/>
      <c r="BJ302" s="314"/>
      <c r="BK302" s="315"/>
      <c r="BL302" s="313"/>
      <c r="BM302" s="313"/>
      <c r="BN302" s="313"/>
      <c r="BO302" s="313"/>
      <c r="BP302" s="313"/>
      <c r="BQ302" s="313"/>
      <c r="BR302" s="313"/>
      <c r="BS302" s="313"/>
      <c r="BT302" s="310"/>
      <c r="BU302" s="315"/>
      <c r="BV302" s="313"/>
      <c r="BW302" s="313"/>
      <c r="BX302" s="313"/>
      <c r="BY302" s="313"/>
      <c r="BZ302" s="313"/>
      <c r="CA302" s="313"/>
      <c r="CB302" s="313"/>
      <c r="CC302" s="313"/>
      <c r="CD302" s="310"/>
      <c r="CE302" s="316"/>
      <c r="CF302" s="315"/>
      <c r="CG302" s="313"/>
      <c r="CH302" s="313"/>
      <c r="CI302" s="313"/>
      <c r="CJ302" s="310"/>
      <c r="CK302" s="317"/>
      <c r="CL302" s="320"/>
      <c r="CM302" s="315"/>
      <c r="CN302" s="313"/>
      <c r="CO302" s="313"/>
      <c r="CP302" s="313"/>
      <c r="CQ302" s="313"/>
      <c r="CR302" s="313"/>
      <c r="CS302" s="313"/>
      <c r="CT302" s="313"/>
      <c r="CU302" s="313"/>
      <c r="CV302" s="310"/>
      <c r="CW302" s="314"/>
      <c r="CX302" s="314"/>
      <c r="CY302" s="315"/>
      <c r="CZ302" s="313"/>
      <c r="DA302" s="313"/>
      <c r="DB302" s="313"/>
      <c r="DC302" s="313"/>
      <c r="DD302" s="313"/>
      <c r="DE302" s="313"/>
      <c r="DF302" s="313"/>
      <c r="DG302" s="313"/>
      <c r="DH302" s="310"/>
      <c r="DI302" s="321"/>
      <c r="DJ302" s="321"/>
      <c r="DK302" s="322"/>
      <c r="DL302" s="322"/>
      <c r="DM302" s="322"/>
      <c r="DN302" s="322"/>
      <c r="DO302" s="322"/>
      <c r="DP302" s="322"/>
      <c r="DQ302" s="323"/>
      <c r="DR302" s="315"/>
      <c r="DS302" s="313"/>
      <c r="DT302" s="313"/>
      <c r="DU302" s="313"/>
      <c r="DV302" s="310"/>
      <c r="DW302" s="311"/>
      <c r="DX302" s="315"/>
      <c r="DY302" s="313"/>
      <c r="DZ302" s="313"/>
      <c r="EA302" s="313"/>
      <c r="EB302" s="310"/>
      <c r="EC302" s="311"/>
      <c r="ED302" s="312"/>
    </row>
    <row r="303" spans="2:134" ht="12.6" customHeight="1" x14ac:dyDescent="0.2">
      <c r="B303" s="365">
        <f t="shared" si="5771"/>
        <v>99</v>
      </c>
      <c r="C303" s="364" t="s">
        <v>485</v>
      </c>
      <c r="D303" s="364" t="s">
        <v>320</v>
      </c>
      <c r="E303" s="364" t="s">
        <v>490</v>
      </c>
      <c r="F303" s="358" t="s">
        <v>208</v>
      </c>
      <c r="G303" s="361">
        <v>46388</v>
      </c>
      <c r="H303" s="301" t="str">
        <f t="shared" si="5148"/>
        <v/>
      </c>
      <c r="I303" s="301" t="str">
        <f t="shared" si="5772"/>
        <v>NA</v>
      </c>
      <c r="J303" s="304">
        <f t="shared" ref="J303" si="6996">IF(I303&gt;12,1,I303/12)</f>
        <v>1</v>
      </c>
      <c r="K303" s="358" t="s">
        <v>465</v>
      </c>
      <c r="L303" s="344">
        <v>8</v>
      </c>
      <c r="M303" s="354">
        <f t="shared" ref="M303" si="6997">IF(L303="N",0,L303)</f>
        <v>8</v>
      </c>
      <c r="N303" s="344" t="s">
        <v>211</v>
      </c>
      <c r="O303" s="344"/>
      <c r="P303" s="344">
        <v>110</v>
      </c>
      <c r="Q303" s="345" t="s">
        <v>185</v>
      </c>
      <c r="R303" s="346">
        <f>VLOOKUP(Q303,vstupy!$B$3:$C$15,2,FALSE)</f>
        <v>0.25</v>
      </c>
      <c r="S303" s="344"/>
      <c r="T303" s="347"/>
      <c r="U303" s="345" t="s">
        <v>36</v>
      </c>
      <c r="V303" s="346">
        <f>VLOOKUP(U303,vstupy!$B$3:$C$15,2,FALSE)</f>
        <v>0</v>
      </c>
      <c r="W303" s="344"/>
      <c r="X303" s="174" t="s">
        <v>157</v>
      </c>
      <c r="Y303" s="188" t="s">
        <v>152</v>
      </c>
      <c r="Z303" s="185">
        <f>VLOOKUP($X303,vstupy!$B$18:$F$31,MATCH($Y303,vstupy!$B$17:$F$17,0),0)</f>
        <v>0</v>
      </c>
      <c r="AA303" s="121" t="s">
        <v>158</v>
      </c>
      <c r="AB303" s="185">
        <f>VLOOKUP($AA303,vstupy!$B$34:$C$36,2,FALSE)</f>
        <v>0</v>
      </c>
      <c r="AC303" s="185">
        <f t="shared" si="5775"/>
        <v>0</v>
      </c>
      <c r="AD303" s="341" t="s">
        <v>36</v>
      </c>
      <c r="AE303" s="325">
        <f>VLOOKUP(AD303,vstupy!$B$3:$C$15,2,FALSE)</f>
        <v>0</v>
      </c>
      <c r="AF303" s="328">
        <f t="shared" ref="AF303" si="6998">IFERROR(IF(M303=0,"N",O303/L303*J303),0)</f>
        <v>0</v>
      </c>
      <c r="AG303" s="330">
        <f t="shared" ref="AG303" si="6999">O303*J303</f>
        <v>0</v>
      </c>
      <c r="AH303" s="332">
        <f t="shared" ref="AH303" si="7000">P303*R303*J303</f>
        <v>27.5</v>
      </c>
      <c r="AI303" s="333">
        <f t="shared" ref="AI303" si="7001">IFERROR(AH303*M303,0)</f>
        <v>220</v>
      </c>
      <c r="AJ303" s="332">
        <f t="shared" ref="AJ303" si="7002">IFERROR(IF(M303=0,"N",S303/L303*J303),0)</f>
        <v>0</v>
      </c>
      <c r="AK303" s="330">
        <f t="shared" ref="AK303" si="7003">S303*J303</f>
        <v>0</v>
      </c>
      <c r="AL303" s="330">
        <f t="shared" ref="AL303" si="7004">T303*V303*J303</f>
        <v>0</v>
      </c>
      <c r="AM303" s="334">
        <f t="shared" ref="AM303" si="7005">IFERROR(AL303*M303,0)</f>
        <v>0</v>
      </c>
      <c r="AN303" s="333">
        <f t="shared" ref="AN303" si="7006">IF(W303&gt;0,IF(AE303&gt;0,($G$5/160)*(W303/60)*AE303*J303,0),IF(AE303&gt;0,($G$5/160)*((AC303+AC304+AC305)/60)*AE303*J303,0))</f>
        <v>0</v>
      </c>
      <c r="AO303" s="336">
        <f t="shared" ref="AO303" si="7007">IFERROR(AN303*M303,0)</f>
        <v>0</v>
      </c>
      <c r="AP303" s="315">
        <f t="shared" ref="AP303" si="7008">IF($N303="In (zvyšuje náklady)",AF303,0)</f>
        <v>0</v>
      </c>
      <c r="AQ303" s="313">
        <f t="shared" ref="AQ303" si="7009">IF($N303="In (zvyšuje náklady)",AG303,0)</f>
        <v>0</v>
      </c>
      <c r="AR303" s="313">
        <f t="shared" ref="AR303" si="7010">IF($N303="In (zvyšuje náklady)",AH303,0)</f>
        <v>27.5</v>
      </c>
      <c r="AS303" s="313">
        <f t="shared" ref="AS303" si="7011">IF($N303="In (zvyšuje náklady)",AI303,0)</f>
        <v>220</v>
      </c>
      <c r="AT303" s="313">
        <f t="shared" ref="AT303" si="7012">IF($N303="In (zvyšuje náklady)",AJ303,0)</f>
        <v>0</v>
      </c>
      <c r="AU303" s="313">
        <f t="shared" ref="AU303" si="7013">IF($N303="In (zvyšuje náklady)",AK303,0)</f>
        <v>0</v>
      </c>
      <c r="AV303" s="313">
        <f t="shared" ref="AV303" si="7014">IF($N303="In (zvyšuje náklady)",AL303,0)</f>
        <v>0</v>
      </c>
      <c r="AW303" s="313">
        <f t="shared" ref="AW303" si="7015">IF($N303="In (zvyšuje náklady)",AM303,0)</f>
        <v>0</v>
      </c>
      <c r="AX303" s="313">
        <f t="shared" ref="AX303" si="7016">IF($N303="In (zvyšuje náklady)",AN303,0)</f>
        <v>0</v>
      </c>
      <c r="AY303" s="313">
        <f t="shared" ref="AY303" si="7017">IF($N303="In (zvyšuje náklady)",AO303,0)</f>
        <v>0</v>
      </c>
      <c r="AZ303" s="313" t="str">
        <f t="shared" ref="AZ303" si="7018">IF($N303="Out (znižuje náklady)",AF303,"0")</f>
        <v>0</v>
      </c>
      <c r="BA303" s="313" t="str">
        <f t="shared" ref="BA303" si="7019">IF($N303="Out (znižuje náklady)",AG303,"0")</f>
        <v>0</v>
      </c>
      <c r="BB303" s="313" t="str">
        <f t="shared" ref="BB303" si="7020">IF($N303="Out (znižuje náklady)",AH303,"0")</f>
        <v>0</v>
      </c>
      <c r="BC303" s="313" t="str">
        <f t="shared" ref="BC303" si="7021">IF($N303="Out (znižuje náklady)",AI303,"0")</f>
        <v>0</v>
      </c>
      <c r="BD303" s="313" t="str">
        <f t="shared" ref="BD303" si="7022">IF($N303="Out (znižuje náklady)",AJ303,"0")</f>
        <v>0</v>
      </c>
      <c r="BE303" s="313" t="str">
        <f t="shared" ref="BE303" si="7023">IF($N303="Out (znižuje náklady)",AK303,"0")</f>
        <v>0</v>
      </c>
      <c r="BF303" s="313" t="str">
        <f t="shared" ref="BF303" si="7024">IF($N303="Out (znižuje náklady)",AL303,"0")</f>
        <v>0</v>
      </c>
      <c r="BG303" s="313" t="str">
        <f t="shared" ref="BG303" si="7025">IF($N303="Out (znižuje náklady)",AM303,"0")</f>
        <v>0</v>
      </c>
      <c r="BH303" s="313" t="str">
        <f t="shared" ref="BH303" si="7026">IF($N303="Out (znižuje náklady)",AN303,"0")</f>
        <v>0</v>
      </c>
      <c r="BI303" s="324" t="str">
        <f t="shared" ref="BI303" si="7027">IF($N303="Out (znižuje náklady)",AO303,"0")</f>
        <v>0</v>
      </c>
      <c r="BJ303" s="314">
        <f>IF(F303=vstupy!$B$47,0,1)</f>
        <v>1</v>
      </c>
      <c r="BK303" s="315">
        <f t="shared" ref="BK303" si="7028">$BJ303*AP303</f>
        <v>0</v>
      </c>
      <c r="BL303" s="313">
        <f t="shared" ref="BL303" si="7029">$BJ303*AQ303</f>
        <v>0</v>
      </c>
      <c r="BM303" s="313">
        <f t="shared" ref="BM303" si="7030">$BJ303*AR303</f>
        <v>27.5</v>
      </c>
      <c r="BN303" s="313">
        <f t="shared" ref="BN303" si="7031">$BJ303*AS303</f>
        <v>220</v>
      </c>
      <c r="BO303" s="313">
        <f t="shared" ref="BO303" si="7032">$BJ303*AT303</f>
        <v>0</v>
      </c>
      <c r="BP303" s="313">
        <f t="shared" ref="BP303" si="7033">$BJ303*AU303</f>
        <v>0</v>
      </c>
      <c r="BQ303" s="313">
        <f t="shared" ref="BQ303" si="7034">$BJ303*AV303</f>
        <v>0</v>
      </c>
      <c r="BR303" s="313">
        <f t="shared" ref="BR303" si="7035">$BJ303*AW303</f>
        <v>0</v>
      </c>
      <c r="BS303" s="313">
        <f t="shared" ref="BS303" si="7036">$BJ303*AX303</f>
        <v>0</v>
      </c>
      <c r="BT303" s="310">
        <f t="shared" ref="BT303" si="7037">$BJ303*AY303</f>
        <v>0</v>
      </c>
      <c r="BU303" s="315">
        <f t="shared" ref="BU303" si="7038">$BJ303*AZ303</f>
        <v>0</v>
      </c>
      <c r="BV303" s="313">
        <f t="shared" ref="BV303" si="7039">$BJ303*BA303</f>
        <v>0</v>
      </c>
      <c r="BW303" s="313">
        <f t="shared" ref="BW303" si="7040">$BJ303*BB303</f>
        <v>0</v>
      </c>
      <c r="BX303" s="313">
        <f t="shared" ref="BX303" si="7041">$BJ303*BC303</f>
        <v>0</v>
      </c>
      <c r="BY303" s="313">
        <f t="shared" ref="BY303" si="7042">$BJ303*BD303</f>
        <v>0</v>
      </c>
      <c r="BZ303" s="313">
        <f t="shared" ref="BZ303" si="7043">$BJ303*BE303</f>
        <v>0</v>
      </c>
      <c r="CA303" s="313">
        <f t="shared" ref="CA303" si="7044">$BJ303*BF303</f>
        <v>0</v>
      </c>
      <c r="CB303" s="313">
        <f t="shared" ref="CB303" si="7045">$BJ303*BG303</f>
        <v>0</v>
      </c>
      <c r="CC303" s="313">
        <f t="shared" ref="CC303" si="7046">$BJ303*BH303</f>
        <v>0</v>
      </c>
      <c r="CD303" s="310">
        <f t="shared" ref="CD303" si="7047">$BJ303*BI303</f>
        <v>0</v>
      </c>
      <c r="CE303" s="316">
        <f t="shared" ref="CE303" si="7048">IF(N303="Nemení sa",1,0)</f>
        <v>0</v>
      </c>
      <c r="CF303" s="315">
        <f t="shared" ref="CF303" si="7049">AG303*$CE303</f>
        <v>0</v>
      </c>
      <c r="CG303" s="313">
        <f t="shared" ref="CG303" si="7050">AI303*$CE303</f>
        <v>0</v>
      </c>
      <c r="CH303" s="313">
        <f t="shared" ref="CH303" si="7051">AK303*$CE303</f>
        <v>0</v>
      </c>
      <c r="CI303" s="313">
        <f t="shared" ref="CI303" si="7052">AM303*$CE303</f>
        <v>0</v>
      </c>
      <c r="CJ303" s="310">
        <f t="shared" ref="CJ303" si="7053">AO303*$CE303</f>
        <v>0</v>
      </c>
      <c r="CK303" s="317">
        <f t="shared" ref="CK303" si="7054">SUM(CF303:CJ305)</f>
        <v>0</v>
      </c>
      <c r="CL303" s="318">
        <f>IF(F303=vstupy!B$42,"1",0)</f>
        <v>0</v>
      </c>
      <c r="CM303" s="315">
        <f t="shared" ref="CM303" si="7055">IF($CL303="1",AP303,0)</f>
        <v>0</v>
      </c>
      <c r="CN303" s="313">
        <f t="shared" ref="CN303" si="7056">IF($CL303="1",AQ303,0)</f>
        <v>0</v>
      </c>
      <c r="CO303" s="313">
        <f t="shared" ref="CO303" si="7057">IF($CL303="1",AR303,0)</f>
        <v>0</v>
      </c>
      <c r="CP303" s="313">
        <f t="shared" ref="CP303" si="7058">IF($CL303="1",AS303,0)</f>
        <v>0</v>
      </c>
      <c r="CQ303" s="313">
        <f t="shared" ref="CQ303" si="7059">IF($CL303="1",AT303,0)</f>
        <v>0</v>
      </c>
      <c r="CR303" s="313">
        <f t="shared" ref="CR303" si="7060">IF($CL303="1",AU303,0)</f>
        <v>0</v>
      </c>
      <c r="CS303" s="313">
        <f t="shared" ref="CS303" si="7061">IF($CL303="1",AV303,0)</f>
        <v>0</v>
      </c>
      <c r="CT303" s="313">
        <f t="shared" ref="CT303" si="7062">IF($CL303="1",AW303,0)</f>
        <v>0</v>
      </c>
      <c r="CU303" s="313">
        <f t="shared" ref="CU303" si="7063">IF($CL303="1",AX303,0)</f>
        <v>0</v>
      </c>
      <c r="CV303" s="310">
        <f t="shared" ref="CV303" si="7064">IF($CL303="1",AY303,0)</f>
        <v>0</v>
      </c>
      <c r="CW303" s="314">
        <f t="shared" ref="CW303" si="7065">CP303+CT303+CV303</f>
        <v>0</v>
      </c>
      <c r="CX303" s="314">
        <f t="shared" ref="CX303" si="7066">CN303+CR303</f>
        <v>0</v>
      </c>
      <c r="CY303" s="315">
        <f t="shared" ref="CY303" si="7067">IF($CL303="1",AZ303,0)</f>
        <v>0</v>
      </c>
      <c r="CZ303" s="313">
        <f t="shared" ref="CZ303" si="7068">IF($CL303="1",BA303,0)</f>
        <v>0</v>
      </c>
      <c r="DA303" s="313">
        <f t="shared" ref="DA303" si="7069">IF($CL303="1",BB303,0)</f>
        <v>0</v>
      </c>
      <c r="DB303" s="313">
        <f t="shared" ref="DB303" si="7070">IF($CL303="1",BC303,0)</f>
        <v>0</v>
      </c>
      <c r="DC303" s="313">
        <f t="shared" ref="DC303" si="7071">IF($CL303="1",BD303,0)</f>
        <v>0</v>
      </c>
      <c r="DD303" s="313">
        <f t="shared" ref="DD303" si="7072">IF($CL303="1",BE303,0)</f>
        <v>0</v>
      </c>
      <c r="DE303" s="313">
        <f t="shared" ref="DE303" si="7073">IF($CL303="1",BF303,0)</f>
        <v>0</v>
      </c>
      <c r="DF303" s="313">
        <f t="shared" ref="DF303" si="7074">IF($CL303="1",BG303,0)</f>
        <v>0</v>
      </c>
      <c r="DG303" s="313">
        <f t="shared" ref="DG303" si="7075">IF($CL303="1",BH303,0)</f>
        <v>0</v>
      </c>
      <c r="DH303" s="310">
        <f t="shared" ref="DH303" si="7076">IF($CL303="1",BI303,0)</f>
        <v>0</v>
      </c>
      <c r="DI303" s="321">
        <f t="shared" ref="DI303" si="7077">DB303+DF303+DH303</f>
        <v>0</v>
      </c>
      <c r="DJ303" s="321">
        <f t="shared" ref="DJ303" si="7078">CZ303+DD303</f>
        <v>0</v>
      </c>
      <c r="DK303" s="322">
        <f t="shared" ref="DK303" si="7079">IF(CE303=0,1,0)</f>
        <v>1</v>
      </c>
      <c r="DL303" s="322">
        <f t="shared" ref="DL303" si="7080">IFERROR(IF($AF303="N",AH303+AJ303+AL303+AN303,AF303+AH303+AJ303+AL303+AN303),0)*$DK303</f>
        <v>27.5</v>
      </c>
      <c r="DM303" s="322">
        <f t="shared" ref="DM303" si="7081">(AG303+AI303+AK303+AM303+AO303)*$DK303</f>
        <v>220</v>
      </c>
      <c r="DN303" s="322">
        <f t="shared" ref="DN303" si="7082">AS303+AW303+AY303-CW303</f>
        <v>220</v>
      </c>
      <c r="DO303" s="322">
        <f t="shared" ref="DO303" si="7083">BC303+BG303+BI303-DI303</f>
        <v>0</v>
      </c>
      <c r="DP303" s="322">
        <f t="shared" ref="DP303" si="7084">DN303+DO303</f>
        <v>220</v>
      </c>
      <c r="DQ303" s="323" t="str">
        <f>IF(OR(F303=vstupy!B$40,F303=vstupy!B$41,F303=vstupy!B$42,),"0","1")</f>
        <v>0</v>
      </c>
      <c r="DR303" s="315">
        <f t="shared" ref="DR303" si="7085">IF($DQ303="1",AQ303,"0")+CF303</f>
        <v>0</v>
      </c>
      <c r="DS303" s="313">
        <f t="shared" ref="DS303" si="7086">IF($DQ303="1",AS303,"0")+CG303</f>
        <v>0</v>
      </c>
      <c r="DT303" s="313">
        <f t="shared" ref="DT303" si="7087">IF($DQ303="1",AU303,"0")+CH303</f>
        <v>0</v>
      </c>
      <c r="DU303" s="313">
        <f t="shared" ref="DU303" si="7088">IF($DQ303="1",AW303,"0")+CI303</f>
        <v>0</v>
      </c>
      <c r="DV303" s="310">
        <f t="shared" ref="DV303" si="7089">IF($DQ303="1",AY303,"0")+CJ303</f>
        <v>0</v>
      </c>
      <c r="DW303" s="311">
        <f t="shared" ref="DW303" si="7090">SUM(DR303:DV305)</f>
        <v>0</v>
      </c>
      <c r="DX303" s="315" t="str">
        <f t="shared" ref="DX303" si="7091">IF($DQ303="1",BA303,"0")</f>
        <v>0</v>
      </c>
      <c r="DY303" s="313" t="str">
        <f t="shared" ref="DY303" si="7092">IF($DQ303="1",BC303,"0")</f>
        <v>0</v>
      </c>
      <c r="DZ303" s="313" t="str">
        <f t="shared" ref="DZ303" si="7093">IF($DQ303="1",BE303,"0")</f>
        <v>0</v>
      </c>
      <c r="EA303" s="313" t="str">
        <f t="shared" ref="EA303" si="7094">IF($DQ303="1",BG303,"0")</f>
        <v>0</v>
      </c>
      <c r="EB303" s="310" t="str">
        <f t="shared" ref="EB303" si="7095">IF($DQ303="1",BI303,"0")</f>
        <v>0</v>
      </c>
      <c r="EC303" s="311">
        <f t="shared" ref="EC303" si="7096">SUM(DX303:EB305)</f>
        <v>0</v>
      </c>
      <c r="ED303" s="312">
        <f t="shared" ref="ED303" si="7097">EC303+DW303</f>
        <v>0</v>
      </c>
    </row>
    <row r="304" spans="2:134" ht="12.6" customHeight="1" x14ac:dyDescent="0.2">
      <c r="B304" s="365"/>
      <c r="C304" s="364"/>
      <c r="D304" s="364"/>
      <c r="E304" s="364"/>
      <c r="F304" s="359"/>
      <c r="G304" s="361"/>
      <c r="H304" s="302"/>
      <c r="I304" s="302"/>
      <c r="J304" s="305"/>
      <c r="K304" s="359"/>
      <c r="L304" s="344"/>
      <c r="M304" s="354"/>
      <c r="N304" s="344"/>
      <c r="O304" s="344"/>
      <c r="P304" s="344"/>
      <c r="Q304" s="345"/>
      <c r="R304" s="346"/>
      <c r="S304" s="344"/>
      <c r="T304" s="347"/>
      <c r="U304" s="345"/>
      <c r="V304" s="346"/>
      <c r="W304" s="344"/>
      <c r="X304" s="174" t="s">
        <v>157</v>
      </c>
      <c r="Y304" s="188" t="s">
        <v>152</v>
      </c>
      <c r="Z304" s="185">
        <f>VLOOKUP($X304,vstupy!$B$18:$F$31,MATCH($Y304,vstupy!$B$17:$F$17,0),0)</f>
        <v>0</v>
      </c>
      <c r="AA304" s="121" t="s">
        <v>158</v>
      </c>
      <c r="AB304" s="185">
        <f>VLOOKUP($AA304,vstupy!$B$34:$C$36,2,FALSE)</f>
        <v>0</v>
      </c>
      <c r="AC304" s="185">
        <f t="shared" si="5775"/>
        <v>0</v>
      </c>
      <c r="AD304" s="342"/>
      <c r="AE304" s="326"/>
      <c r="AF304" s="315"/>
      <c r="AG304" s="330"/>
      <c r="AH304" s="330"/>
      <c r="AI304" s="330"/>
      <c r="AJ304" s="330"/>
      <c r="AK304" s="330"/>
      <c r="AL304" s="330"/>
      <c r="AM304" s="335"/>
      <c r="AN304" s="330"/>
      <c r="AO304" s="336"/>
      <c r="AP304" s="315"/>
      <c r="AQ304" s="313"/>
      <c r="AR304" s="313"/>
      <c r="AS304" s="313"/>
      <c r="AT304" s="313"/>
      <c r="AU304" s="313"/>
      <c r="AV304" s="313"/>
      <c r="AW304" s="313"/>
      <c r="AX304" s="313"/>
      <c r="AY304" s="313"/>
      <c r="AZ304" s="313"/>
      <c r="BA304" s="313"/>
      <c r="BB304" s="313"/>
      <c r="BC304" s="313"/>
      <c r="BD304" s="313"/>
      <c r="BE304" s="313"/>
      <c r="BF304" s="313"/>
      <c r="BG304" s="313"/>
      <c r="BH304" s="313"/>
      <c r="BI304" s="324"/>
      <c r="BJ304" s="314"/>
      <c r="BK304" s="315"/>
      <c r="BL304" s="313"/>
      <c r="BM304" s="313"/>
      <c r="BN304" s="313"/>
      <c r="BO304" s="313"/>
      <c r="BP304" s="313"/>
      <c r="BQ304" s="313"/>
      <c r="BR304" s="313"/>
      <c r="BS304" s="313"/>
      <c r="BT304" s="310"/>
      <c r="BU304" s="315"/>
      <c r="BV304" s="313"/>
      <c r="BW304" s="313"/>
      <c r="BX304" s="313"/>
      <c r="BY304" s="313"/>
      <c r="BZ304" s="313"/>
      <c r="CA304" s="313"/>
      <c r="CB304" s="313"/>
      <c r="CC304" s="313"/>
      <c r="CD304" s="310"/>
      <c r="CE304" s="316"/>
      <c r="CF304" s="315"/>
      <c r="CG304" s="313"/>
      <c r="CH304" s="313"/>
      <c r="CI304" s="313"/>
      <c r="CJ304" s="310"/>
      <c r="CK304" s="317"/>
      <c r="CL304" s="319"/>
      <c r="CM304" s="315"/>
      <c r="CN304" s="313"/>
      <c r="CO304" s="313"/>
      <c r="CP304" s="313"/>
      <c r="CQ304" s="313"/>
      <c r="CR304" s="313"/>
      <c r="CS304" s="313"/>
      <c r="CT304" s="313"/>
      <c r="CU304" s="313"/>
      <c r="CV304" s="310"/>
      <c r="CW304" s="314"/>
      <c r="CX304" s="314"/>
      <c r="CY304" s="315"/>
      <c r="CZ304" s="313"/>
      <c r="DA304" s="313"/>
      <c r="DB304" s="313"/>
      <c r="DC304" s="313"/>
      <c r="DD304" s="313"/>
      <c r="DE304" s="313"/>
      <c r="DF304" s="313"/>
      <c r="DG304" s="313"/>
      <c r="DH304" s="310"/>
      <c r="DI304" s="321"/>
      <c r="DJ304" s="321"/>
      <c r="DK304" s="322"/>
      <c r="DL304" s="322"/>
      <c r="DM304" s="322"/>
      <c r="DN304" s="322"/>
      <c r="DO304" s="322"/>
      <c r="DP304" s="322"/>
      <c r="DQ304" s="323"/>
      <c r="DR304" s="315"/>
      <c r="DS304" s="313"/>
      <c r="DT304" s="313"/>
      <c r="DU304" s="313"/>
      <c r="DV304" s="310"/>
      <c r="DW304" s="311"/>
      <c r="DX304" s="315"/>
      <c r="DY304" s="313"/>
      <c r="DZ304" s="313"/>
      <c r="EA304" s="313"/>
      <c r="EB304" s="310"/>
      <c r="EC304" s="311"/>
      <c r="ED304" s="312"/>
    </row>
    <row r="305" spans="2:134" ht="12.6" customHeight="1" thickBot="1" x14ac:dyDescent="0.25">
      <c r="B305" s="365"/>
      <c r="C305" s="364"/>
      <c r="D305" s="364"/>
      <c r="E305" s="364"/>
      <c r="F305" s="360"/>
      <c r="G305" s="361"/>
      <c r="H305" s="303"/>
      <c r="I305" s="303"/>
      <c r="J305" s="306"/>
      <c r="K305" s="360"/>
      <c r="L305" s="344"/>
      <c r="M305" s="354"/>
      <c r="N305" s="344"/>
      <c r="O305" s="344"/>
      <c r="P305" s="344"/>
      <c r="Q305" s="345"/>
      <c r="R305" s="346"/>
      <c r="S305" s="344"/>
      <c r="T305" s="347"/>
      <c r="U305" s="345"/>
      <c r="V305" s="346"/>
      <c r="W305" s="344"/>
      <c r="X305" s="174" t="s">
        <v>157</v>
      </c>
      <c r="Y305" s="188" t="s">
        <v>152</v>
      </c>
      <c r="Z305" s="185">
        <f>VLOOKUP($X305,vstupy!$B$18:$F$31,MATCH($Y305,vstupy!$B$17:$F$17,0),0)</f>
        <v>0</v>
      </c>
      <c r="AA305" s="121" t="s">
        <v>158</v>
      </c>
      <c r="AB305" s="185">
        <f>VLOOKUP($AA305,vstupy!$B$34:$C$36,2,FALSE)</f>
        <v>0</v>
      </c>
      <c r="AC305" s="185">
        <f t="shared" si="5775"/>
        <v>0</v>
      </c>
      <c r="AD305" s="343"/>
      <c r="AE305" s="327"/>
      <c r="AF305" s="329"/>
      <c r="AG305" s="331"/>
      <c r="AH305" s="331"/>
      <c r="AI305" s="330"/>
      <c r="AJ305" s="331"/>
      <c r="AK305" s="331"/>
      <c r="AL305" s="331"/>
      <c r="AM305" s="333"/>
      <c r="AN305" s="330"/>
      <c r="AO305" s="337"/>
      <c r="AP305" s="315"/>
      <c r="AQ305" s="313"/>
      <c r="AR305" s="313"/>
      <c r="AS305" s="313"/>
      <c r="AT305" s="313"/>
      <c r="AU305" s="313"/>
      <c r="AV305" s="313"/>
      <c r="AW305" s="313"/>
      <c r="AX305" s="313"/>
      <c r="AY305" s="313"/>
      <c r="AZ305" s="313"/>
      <c r="BA305" s="313"/>
      <c r="BB305" s="313"/>
      <c r="BC305" s="313"/>
      <c r="BD305" s="313"/>
      <c r="BE305" s="313"/>
      <c r="BF305" s="313"/>
      <c r="BG305" s="313"/>
      <c r="BH305" s="313"/>
      <c r="BI305" s="324"/>
      <c r="BJ305" s="314"/>
      <c r="BK305" s="315"/>
      <c r="BL305" s="313"/>
      <c r="BM305" s="313"/>
      <c r="BN305" s="313"/>
      <c r="BO305" s="313"/>
      <c r="BP305" s="313"/>
      <c r="BQ305" s="313"/>
      <c r="BR305" s="313"/>
      <c r="BS305" s="313"/>
      <c r="BT305" s="310"/>
      <c r="BU305" s="315"/>
      <c r="BV305" s="313"/>
      <c r="BW305" s="313"/>
      <c r="BX305" s="313"/>
      <c r="BY305" s="313"/>
      <c r="BZ305" s="313"/>
      <c r="CA305" s="313"/>
      <c r="CB305" s="313"/>
      <c r="CC305" s="313"/>
      <c r="CD305" s="310"/>
      <c r="CE305" s="316"/>
      <c r="CF305" s="315"/>
      <c r="CG305" s="313"/>
      <c r="CH305" s="313"/>
      <c r="CI305" s="313"/>
      <c r="CJ305" s="310"/>
      <c r="CK305" s="317"/>
      <c r="CL305" s="320"/>
      <c r="CM305" s="315"/>
      <c r="CN305" s="313"/>
      <c r="CO305" s="313"/>
      <c r="CP305" s="313"/>
      <c r="CQ305" s="313"/>
      <c r="CR305" s="313"/>
      <c r="CS305" s="313"/>
      <c r="CT305" s="313"/>
      <c r="CU305" s="313"/>
      <c r="CV305" s="310"/>
      <c r="CW305" s="314"/>
      <c r="CX305" s="314"/>
      <c r="CY305" s="315"/>
      <c r="CZ305" s="313"/>
      <c r="DA305" s="313"/>
      <c r="DB305" s="313"/>
      <c r="DC305" s="313"/>
      <c r="DD305" s="313"/>
      <c r="DE305" s="313"/>
      <c r="DF305" s="313"/>
      <c r="DG305" s="313"/>
      <c r="DH305" s="310"/>
      <c r="DI305" s="321"/>
      <c r="DJ305" s="321"/>
      <c r="DK305" s="322"/>
      <c r="DL305" s="322"/>
      <c r="DM305" s="322"/>
      <c r="DN305" s="322"/>
      <c r="DO305" s="322"/>
      <c r="DP305" s="322"/>
      <c r="DQ305" s="323"/>
      <c r="DR305" s="315"/>
      <c r="DS305" s="313"/>
      <c r="DT305" s="313"/>
      <c r="DU305" s="313"/>
      <c r="DV305" s="310"/>
      <c r="DW305" s="311"/>
      <c r="DX305" s="315"/>
      <c r="DY305" s="313"/>
      <c r="DZ305" s="313"/>
      <c r="EA305" s="313"/>
      <c r="EB305" s="310"/>
      <c r="EC305" s="311"/>
      <c r="ED305" s="312"/>
    </row>
    <row r="306" spans="2:134" ht="12.6" customHeight="1" x14ac:dyDescent="0.2">
      <c r="B306" s="366">
        <f t="shared" si="5876"/>
        <v>100</v>
      </c>
      <c r="C306" s="363"/>
      <c r="D306" s="363"/>
      <c r="E306" s="363"/>
      <c r="F306" s="355"/>
      <c r="G306" s="362"/>
      <c r="H306" s="307" t="str">
        <f t="shared" si="5254"/>
        <v/>
      </c>
      <c r="I306" s="307" t="str">
        <f t="shared" si="5668"/>
        <v>NA</v>
      </c>
      <c r="J306" s="298">
        <f t="shared" si="5669"/>
        <v>1</v>
      </c>
      <c r="K306" s="355"/>
      <c r="L306" s="348"/>
      <c r="M306" s="354">
        <f t="shared" ref="M306" si="7098">IF(L306="N",0,L306)</f>
        <v>0</v>
      </c>
      <c r="N306" s="348" t="s">
        <v>212</v>
      </c>
      <c r="O306" s="348"/>
      <c r="P306" s="348"/>
      <c r="Q306" s="349" t="s">
        <v>36</v>
      </c>
      <c r="R306" s="350">
        <f>VLOOKUP(Q306,vstupy!$B$3:$C$15,2,FALSE)</f>
        <v>0</v>
      </c>
      <c r="S306" s="348"/>
      <c r="T306" s="351"/>
      <c r="U306" s="349" t="s">
        <v>36</v>
      </c>
      <c r="V306" s="350">
        <f>VLOOKUP(U306,vstupy!$B$3:$C$15,2,FALSE)</f>
        <v>0</v>
      </c>
      <c r="W306" s="348"/>
      <c r="X306" s="283" t="s">
        <v>157</v>
      </c>
      <c r="Y306" s="284" t="s">
        <v>152</v>
      </c>
      <c r="Z306" s="285">
        <f>VLOOKUP($X306,vstupy!$B$18:$F$31,MATCH($Y306,vstupy!$B$17:$F$17,0),0)</f>
        <v>0</v>
      </c>
      <c r="AA306" s="286" t="s">
        <v>158</v>
      </c>
      <c r="AB306" s="285">
        <f>VLOOKUP($AA306,vstupy!$B$34:$C$36,2,FALSE)</f>
        <v>0</v>
      </c>
      <c r="AC306" s="285">
        <f t="shared" si="5775"/>
        <v>0</v>
      </c>
      <c r="AD306" s="338" t="s">
        <v>36</v>
      </c>
      <c r="AE306" s="325">
        <f>VLOOKUP(AD306,vstupy!$B$3:$C$15,2,FALSE)</f>
        <v>0</v>
      </c>
      <c r="AF306" s="328" t="str">
        <f t="shared" ref="AF306" si="7099">IFERROR(IF(M306=0,"N",O306/L306*J306),0)</f>
        <v>N</v>
      </c>
      <c r="AG306" s="330">
        <f t="shared" ref="AG306" si="7100">O306*J306</f>
        <v>0</v>
      </c>
      <c r="AH306" s="332">
        <f t="shared" ref="AH306" si="7101">P306*R306*J306</f>
        <v>0</v>
      </c>
      <c r="AI306" s="333">
        <f t="shared" ref="AI306" si="7102">IFERROR(AH306*M306,0)</f>
        <v>0</v>
      </c>
      <c r="AJ306" s="332" t="str">
        <f t="shared" ref="AJ306" si="7103">IFERROR(IF(M306=0,"N",S306/L306*J306),0)</f>
        <v>N</v>
      </c>
      <c r="AK306" s="330">
        <f t="shared" ref="AK306" si="7104">S306*J306</f>
        <v>0</v>
      </c>
      <c r="AL306" s="330">
        <f t="shared" ref="AL306" si="7105">T306*V306*J306</f>
        <v>0</v>
      </c>
      <c r="AM306" s="334">
        <f t="shared" ref="AM306" si="7106">IFERROR(AL306*M306,0)</f>
        <v>0</v>
      </c>
      <c r="AN306" s="333">
        <f t="shared" ref="AN306" si="7107">IF(W306&gt;0,IF(AE306&gt;0,($G$5/160)*(W306/60)*AE306*J306,0),IF(AE306&gt;0,($G$5/160)*((AC306+AC307+AC308)/60)*AE306*J306,0))</f>
        <v>0</v>
      </c>
      <c r="AO306" s="336">
        <f t="shared" ref="AO306" si="7108">IFERROR(AN306*M306,0)</f>
        <v>0</v>
      </c>
      <c r="AP306" s="315">
        <f t="shared" ref="AP306" si="7109">IF($N306="In (zvyšuje náklady)",AF306,0)</f>
        <v>0</v>
      </c>
      <c r="AQ306" s="313">
        <f t="shared" ref="AQ306" si="7110">IF($N306="In (zvyšuje náklady)",AG306,0)</f>
        <v>0</v>
      </c>
      <c r="AR306" s="313">
        <f t="shared" ref="AR306" si="7111">IF($N306="In (zvyšuje náklady)",AH306,0)</f>
        <v>0</v>
      </c>
      <c r="AS306" s="313">
        <f t="shared" ref="AS306" si="7112">IF($N306="In (zvyšuje náklady)",AI306,0)</f>
        <v>0</v>
      </c>
      <c r="AT306" s="313">
        <f t="shared" ref="AT306" si="7113">IF($N306="In (zvyšuje náklady)",AJ306,0)</f>
        <v>0</v>
      </c>
      <c r="AU306" s="313">
        <f t="shared" ref="AU306" si="7114">IF($N306="In (zvyšuje náklady)",AK306,0)</f>
        <v>0</v>
      </c>
      <c r="AV306" s="313">
        <f t="shared" ref="AV306" si="7115">IF($N306="In (zvyšuje náklady)",AL306,0)</f>
        <v>0</v>
      </c>
      <c r="AW306" s="313">
        <f t="shared" ref="AW306" si="7116">IF($N306="In (zvyšuje náklady)",AM306,0)</f>
        <v>0</v>
      </c>
      <c r="AX306" s="313">
        <f t="shared" ref="AX306" si="7117">IF($N306="In (zvyšuje náklady)",AN306,0)</f>
        <v>0</v>
      </c>
      <c r="AY306" s="313">
        <f t="shared" ref="AY306" si="7118">IF($N306="In (zvyšuje náklady)",AO306,0)</f>
        <v>0</v>
      </c>
      <c r="AZ306" s="313" t="str">
        <f t="shared" ref="AZ306" si="7119">IF($N306="Out (znižuje náklady)",AF306,"0")</f>
        <v>0</v>
      </c>
      <c r="BA306" s="313" t="str">
        <f t="shared" ref="BA306" si="7120">IF($N306="Out (znižuje náklady)",AG306,"0")</f>
        <v>0</v>
      </c>
      <c r="BB306" s="313" t="str">
        <f t="shared" ref="BB306" si="7121">IF($N306="Out (znižuje náklady)",AH306,"0")</f>
        <v>0</v>
      </c>
      <c r="BC306" s="313" t="str">
        <f t="shared" ref="BC306" si="7122">IF($N306="Out (znižuje náklady)",AI306,"0")</f>
        <v>0</v>
      </c>
      <c r="BD306" s="313" t="str">
        <f t="shared" ref="BD306" si="7123">IF($N306="Out (znižuje náklady)",AJ306,"0")</f>
        <v>0</v>
      </c>
      <c r="BE306" s="313" t="str">
        <f t="shared" ref="BE306" si="7124">IF($N306="Out (znižuje náklady)",AK306,"0")</f>
        <v>0</v>
      </c>
      <c r="BF306" s="313" t="str">
        <f t="shared" ref="BF306" si="7125">IF($N306="Out (znižuje náklady)",AL306,"0")</f>
        <v>0</v>
      </c>
      <c r="BG306" s="313" t="str">
        <f t="shared" ref="BG306" si="7126">IF($N306="Out (znižuje náklady)",AM306,"0")</f>
        <v>0</v>
      </c>
      <c r="BH306" s="313" t="str">
        <f t="shared" ref="BH306" si="7127">IF($N306="Out (znižuje náklady)",AN306,"0")</f>
        <v>0</v>
      </c>
      <c r="BI306" s="324" t="str">
        <f t="shared" ref="BI306" si="7128">IF($N306="Out (znižuje náklady)",AO306,"0")</f>
        <v>0</v>
      </c>
      <c r="BJ306" s="314">
        <f>IF(F306=vstupy!$B$47,0,1)</f>
        <v>1</v>
      </c>
      <c r="BK306" s="315">
        <f t="shared" ref="BK306" si="7129">$BJ306*AP306</f>
        <v>0</v>
      </c>
      <c r="BL306" s="313">
        <f t="shared" ref="BL306" si="7130">$BJ306*AQ306</f>
        <v>0</v>
      </c>
      <c r="BM306" s="313">
        <f t="shared" ref="BM306" si="7131">$BJ306*AR306</f>
        <v>0</v>
      </c>
      <c r="BN306" s="313">
        <f t="shared" ref="BN306" si="7132">$BJ306*AS306</f>
        <v>0</v>
      </c>
      <c r="BO306" s="313">
        <f t="shared" ref="BO306" si="7133">$BJ306*AT306</f>
        <v>0</v>
      </c>
      <c r="BP306" s="313">
        <f t="shared" ref="BP306" si="7134">$BJ306*AU306</f>
        <v>0</v>
      </c>
      <c r="BQ306" s="313">
        <f t="shared" ref="BQ306" si="7135">$BJ306*AV306</f>
        <v>0</v>
      </c>
      <c r="BR306" s="313">
        <f t="shared" ref="BR306" si="7136">$BJ306*AW306</f>
        <v>0</v>
      </c>
      <c r="BS306" s="313">
        <f t="shared" ref="BS306" si="7137">$BJ306*AX306</f>
        <v>0</v>
      </c>
      <c r="BT306" s="310">
        <f t="shared" ref="BT306" si="7138">$BJ306*AY306</f>
        <v>0</v>
      </c>
      <c r="BU306" s="315">
        <f t="shared" ref="BU306" si="7139">$BJ306*AZ306</f>
        <v>0</v>
      </c>
      <c r="BV306" s="313">
        <f t="shared" ref="BV306" si="7140">$BJ306*BA306</f>
        <v>0</v>
      </c>
      <c r="BW306" s="313">
        <f t="shared" ref="BW306" si="7141">$BJ306*BB306</f>
        <v>0</v>
      </c>
      <c r="BX306" s="313">
        <f t="shared" ref="BX306" si="7142">$BJ306*BC306</f>
        <v>0</v>
      </c>
      <c r="BY306" s="313">
        <f t="shared" ref="BY306" si="7143">$BJ306*BD306</f>
        <v>0</v>
      </c>
      <c r="BZ306" s="313">
        <f t="shared" ref="BZ306" si="7144">$BJ306*BE306</f>
        <v>0</v>
      </c>
      <c r="CA306" s="313">
        <f t="shared" ref="CA306" si="7145">$BJ306*BF306</f>
        <v>0</v>
      </c>
      <c r="CB306" s="313">
        <f t="shared" ref="CB306" si="7146">$BJ306*BG306</f>
        <v>0</v>
      </c>
      <c r="CC306" s="313">
        <f t="shared" ref="CC306" si="7147">$BJ306*BH306</f>
        <v>0</v>
      </c>
      <c r="CD306" s="310">
        <f t="shared" ref="CD306" si="7148">$BJ306*BI306</f>
        <v>0</v>
      </c>
      <c r="CE306" s="316">
        <f t="shared" ref="CE306" si="7149">IF(N306="Nemení sa",1,0)</f>
        <v>0</v>
      </c>
      <c r="CF306" s="315">
        <f t="shared" ref="CF306" si="7150">AG306*$CE306</f>
        <v>0</v>
      </c>
      <c r="CG306" s="313">
        <f t="shared" ref="CG306" si="7151">AI306*$CE306</f>
        <v>0</v>
      </c>
      <c r="CH306" s="313">
        <f t="shared" ref="CH306" si="7152">AK306*$CE306</f>
        <v>0</v>
      </c>
      <c r="CI306" s="313">
        <f t="shared" ref="CI306" si="7153">AM306*$CE306</f>
        <v>0</v>
      </c>
      <c r="CJ306" s="310">
        <f t="shared" ref="CJ306" si="7154">AO306*$CE306</f>
        <v>0</v>
      </c>
      <c r="CK306" s="317">
        <f t="shared" ref="CK306" si="7155">SUM(CF306:CJ308)</f>
        <v>0</v>
      </c>
      <c r="CL306" s="318">
        <f>IF(F306=vstupy!B$42,"1",0)</f>
        <v>0</v>
      </c>
      <c r="CM306" s="315">
        <f t="shared" ref="CM306" si="7156">IF($CL306="1",AP306,0)</f>
        <v>0</v>
      </c>
      <c r="CN306" s="313">
        <f t="shared" ref="CN306" si="7157">IF($CL306="1",AQ306,0)</f>
        <v>0</v>
      </c>
      <c r="CO306" s="313">
        <f t="shared" ref="CO306" si="7158">IF($CL306="1",AR306,0)</f>
        <v>0</v>
      </c>
      <c r="CP306" s="313">
        <f t="shared" ref="CP306" si="7159">IF($CL306="1",AS306,0)</f>
        <v>0</v>
      </c>
      <c r="CQ306" s="313">
        <f t="shared" ref="CQ306" si="7160">IF($CL306="1",AT306,0)</f>
        <v>0</v>
      </c>
      <c r="CR306" s="313">
        <f t="shared" ref="CR306" si="7161">IF($CL306="1",AU306,0)</f>
        <v>0</v>
      </c>
      <c r="CS306" s="313">
        <f t="shared" ref="CS306" si="7162">IF($CL306="1",AV306,0)</f>
        <v>0</v>
      </c>
      <c r="CT306" s="313">
        <f t="shared" ref="CT306" si="7163">IF($CL306="1",AW306,0)</f>
        <v>0</v>
      </c>
      <c r="CU306" s="313">
        <f t="shared" ref="CU306" si="7164">IF($CL306="1",AX306,0)</f>
        <v>0</v>
      </c>
      <c r="CV306" s="310">
        <f t="shared" ref="CV306" si="7165">IF($CL306="1",AY306,0)</f>
        <v>0</v>
      </c>
      <c r="CW306" s="314">
        <f t="shared" ref="CW306" si="7166">CP306+CT306+CV306</f>
        <v>0</v>
      </c>
      <c r="CX306" s="314">
        <f t="shared" ref="CX306" si="7167">CN306+CR306</f>
        <v>0</v>
      </c>
      <c r="CY306" s="315">
        <f t="shared" ref="CY306" si="7168">IF($CL306="1",AZ306,0)</f>
        <v>0</v>
      </c>
      <c r="CZ306" s="313">
        <f t="shared" ref="CZ306" si="7169">IF($CL306="1",BA306,0)</f>
        <v>0</v>
      </c>
      <c r="DA306" s="313">
        <f t="shared" ref="DA306" si="7170">IF($CL306="1",BB306,0)</f>
        <v>0</v>
      </c>
      <c r="DB306" s="313">
        <f t="shared" ref="DB306" si="7171">IF($CL306="1",BC306,0)</f>
        <v>0</v>
      </c>
      <c r="DC306" s="313">
        <f t="shared" ref="DC306" si="7172">IF($CL306="1",BD306,0)</f>
        <v>0</v>
      </c>
      <c r="DD306" s="313">
        <f t="shared" ref="DD306" si="7173">IF($CL306="1",BE306,0)</f>
        <v>0</v>
      </c>
      <c r="DE306" s="313">
        <f t="shared" ref="DE306" si="7174">IF($CL306="1",BF306,0)</f>
        <v>0</v>
      </c>
      <c r="DF306" s="313">
        <f t="shared" ref="DF306" si="7175">IF($CL306="1",BG306,0)</f>
        <v>0</v>
      </c>
      <c r="DG306" s="313">
        <f t="shared" ref="DG306" si="7176">IF($CL306="1",BH306,0)</f>
        <v>0</v>
      </c>
      <c r="DH306" s="310">
        <f t="shared" ref="DH306" si="7177">IF($CL306="1",BI306,0)</f>
        <v>0</v>
      </c>
      <c r="DI306" s="321">
        <f t="shared" ref="DI306" si="7178">DB306+DF306+DH306</f>
        <v>0</v>
      </c>
      <c r="DJ306" s="321">
        <f t="shared" ref="DJ306" si="7179">CZ306+DD306</f>
        <v>0</v>
      </c>
      <c r="DK306" s="322">
        <f t="shared" ref="DK306" si="7180">IF(CE306=0,1,0)</f>
        <v>1</v>
      </c>
      <c r="DL306" s="322">
        <f t="shared" ref="DL306" si="7181">IFERROR(IF($AF306="N",AH306+AJ306+AL306+AN306,AF306+AH306+AJ306+AL306+AN306),0)*$DK306</f>
        <v>0</v>
      </c>
      <c r="DM306" s="322">
        <f t="shared" ref="DM306" si="7182">(AG306+AI306+AK306+AM306+AO306)*$DK306</f>
        <v>0</v>
      </c>
      <c r="DN306" s="322">
        <f t="shared" ref="DN306" si="7183">AS306+AW306+AY306-CW306</f>
        <v>0</v>
      </c>
      <c r="DO306" s="322">
        <f t="shared" ref="DO306" si="7184">BC306+BG306+BI306-DI306</f>
        <v>0</v>
      </c>
      <c r="DP306" s="322">
        <f t="shared" ref="DP306" si="7185">DN306+DO306</f>
        <v>0</v>
      </c>
      <c r="DQ306" s="323" t="str">
        <f>IF(OR(F306=vstupy!B$40,F306=vstupy!B$41,F306=vstupy!B$42,),"0","1")</f>
        <v>1</v>
      </c>
      <c r="DR306" s="315">
        <f t="shared" ref="DR306" si="7186">IF($DQ306="1",AQ306,"0")+CF306</f>
        <v>0</v>
      </c>
      <c r="DS306" s="313">
        <f t="shared" ref="DS306" si="7187">IF($DQ306="1",AS306,"0")+CG306</f>
        <v>0</v>
      </c>
      <c r="DT306" s="313">
        <f t="shared" ref="DT306" si="7188">IF($DQ306="1",AU306,"0")+CH306</f>
        <v>0</v>
      </c>
      <c r="DU306" s="313">
        <f t="shared" ref="DU306" si="7189">IF($DQ306="1",AW306,"0")+CI306</f>
        <v>0</v>
      </c>
      <c r="DV306" s="310">
        <f t="shared" ref="DV306" si="7190">IF($DQ306="1",AY306,"0")+CJ306</f>
        <v>0</v>
      </c>
      <c r="DW306" s="311">
        <f t="shared" ref="DW306" si="7191">SUM(DR306:DV308)</f>
        <v>0</v>
      </c>
      <c r="DX306" s="315" t="str">
        <f t="shared" ref="DX306" si="7192">IF($DQ306="1",BA306,"0")</f>
        <v>0</v>
      </c>
      <c r="DY306" s="313" t="str">
        <f t="shared" ref="DY306" si="7193">IF($DQ306="1",BC306,"0")</f>
        <v>0</v>
      </c>
      <c r="DZ306" s="313" t="str">
        <f t="shared" ref="DZ306" si="7194">IF($DQ306="1",BE306,"0")</f>
        <v>0</v>
      </c>
      <c r="EA306" s="313" t="str">
        <f t="shared" ref="EA306" si="7195">IF($DQ306="1",BG306,"0")</f>
        <v>0</v>
      </c>
      <c r="EB306" s="310" t="str">
        <f t="shared" ref="EB306" si="7196">IF($DQ306="1",BI306,"0")</f>
        <v>0</v>
      </c>
      <c r="EC306" s="311">
        <f t="shared" ref="EC306" si="7197">SUM(DX306:EB308)</f>
        <v>0</v>
      </c>
      <c r="ED306" s="312">
        <f t="shared" ref="ED306" si="7198">EC306+DW306</f>
        <v>0</v>
      </c>
    </row>
    <row r="307" spans="2:134" ht="12.6" customHeight="1" x14ac:dyDescent="0.2">
      <c r="B307" s="366"/>
      <c r="C307" s="363"/>
      <c r="D307" s="363"/>
      <c r="E307" s="363"/>
      <c r="F307" s="356"/>
      <c r="G307" s="362"/>
      <c r="H307" s="308"/>
      <c r="I307" s="308"/>
      <c r="J307" s="299"/>
      <c r="K307" s="356"/>
      <c r="L307" s="348"/>
      <c r="M307" s="354"/>
      <c r="N307" s="348"/>
      <c r="O307" s="348"/>
      <c r="P307" s="348"/>
      <c r="Q307" s="349"/>
      <c r="R307" s="350"/>
      <c r="S307" s="348"/>
      <c r="T307" s="351"/>
      <c r="U307" s="349"/>
      <c r="V307" s="350"/>
      <c r="W307" s="348"/>
      <c r="X307" s="283" t="s">
        <v>157</v>
      </c>
      <c r="Y307" s="284" t="s">
        <v>152</v>
      </c>
      <c r="Z307" s="285">
        <f>VLOOKUP($X307,vstupy!$B$18:$F$31,MATCH($Y307,vstupy!$B$17:$F$17,0),0)</f>
        <v>0</v>
      </c>
      <c r="AA307" s="286" t="s">
        <v>158</v>
      </c>
      <c r="AB307" s="285">
        <f>VLOOKUP($AA307,vstupy!$B$34:$C$36,2,FALSE)</f>
        <v>0</v>
      </c>
      <c r="AC307" s="285">
        <f t="shared" si="5775"/>
        <v>0</v>
      </c>
      <c r="AD307" s="339"/>
      <c r="AE307" s="326"/>
      <c r="AF307" s="315"/>
      <c r="AG307" s="330"/>
      <c r="AH307" s="330"/>
      <c r="AI307" s="330"/>
      <c r="AJ307" s="330"/>
      <c r="AK307" s="330"/>
      <c r="AL307" s="330"/>
      <c r="AM307" s="335"/>
      <c r="AN307" s="330"/>
      <c r="AO307" s="336"/>
      <c r="AP307" s="315"/>
      <c r="AQ307" s="313"/>
      <c r="AR307" s="313"/>
      <c r="AS307" s="313"/>
      <c r="AT307" s="313"/>
      <c r="AU307" s="313"/>
      <c r="AV307" s="313"/>
      <c r="AW307" s="313"/>
      <c r="AX307" s="313"/>
      <c r="AY307" s="313"/>
      <c r="AZ307" s="313"/>
      <c r="BA307" s="313"/>
      <c r="BB307" s="313"/>
      <c r="BC307" s="313"/>
      <c r="BD307" s="313"/>
      <c r="BE307" s="313"/>
      <c r="BF307" s="313"/>
      <c r="BG307" s="313"/>
      <c r="BH307" s="313"/>
      <c r="BI307" s="324"/>
      <c r="BJ307" s="314"/>
      <c r="BK307" s="315"/>
      <c r="BL307" s="313"/>
      <c r="BM307" s="313"/>
      <c r="BN307" s="313"/>
      <c r="BO307" s="313"/>
      <c r="BP307" s="313"/>
      <c r="BQ307" s="313"/>
      <c r="BR307" s="313"/>
      <c r="BS307" s="313"/>
      <c r="BT307" s="310"/>
      <c r="BU307" s="315"/>
      <c r="BV307" s="313"/>
      <c r="BW307" s="313"/>
      <c r="BX307" s="313"/>
      <c r="BY307" s="313"/>
      <c r="BZ307" s="313"/>
      <c r="CA307" s="313"/>
      <c r="CB307" s="313"/>
      <c r="CC307" s="313"/>
      <c r="CD307" s="310"/>
      <c r="CE307" s="316"/>
      <c r="CF307" s="315"/>
      <c r="CG307" s="313"/>
      <c r="CH307" s="313"/>
      <c r="CI307" s="313"/>
      <c r="CJ307" s="310"/>
      <c r="CK307" s="317"/>
      <c r="CL307" s="319"/>
      <c r="CM307" s="315"/>
      <c r="CN307" s="313"/>
      <c r="CO307" s="313"/>
      <c r="CP307" s="313"/>
      <c r="CQ307" s="313"/>
      <c r="CR307" s="313"/>
      <c r="CS307" s="313"/>
      <c r="CT307" s="313"/>
      <c r="CU307" s="313"/>
      <c r="CV307" s="310"/>
      <c r="CW307" s="314"/>
      <c r="CX307" s="314"/>
      <c r="CY307" s="315"/>
      <c r="CZ307" s="313"/>
      <c r="DA307" s="313"/>
      <c r="DB307" s="313"/>
      <c r="DC307" s="313"/>
      <c r="DD307" s="313"/>
      <c r="DE307" s="313"/>
      <c r="DF307" s="313"/>
      <c r="DG307" s="313"/>
      <c r="DH307" s="310"/>
      <c r="DI307" s="321"/>
      <c r="DJ307" s="321"/>
      <c r="DK307" s="322"/>
      <c r="DL307" s="322"/>
      <c r="DM307" s="322"/>
      <c r="DN307" s="322"/>
      <c r="DO307" s="322"/>
      <c r="DP307" s="322"/>
      <c r="DQ307" s="323"/>
      <c r="DR307" s="315"/>
      <c r="DS307" s="313"/>
      <c r="DT307" s="313"/>
      <c r="DU307" s="313"/>
      <c r="DV307" s="310"/>
      <c r="DW307" s="311"/>
      <c r="DX307" s="315"/>
      <c r="DY307" s="313"/>
      <c r="DZ307" s="313"/>
      <c r="EA307" s="313"/>
      <c r="EB307" s="310"/>
      <c r="EC307" s="311"/>
      <c r="ED307" s="312"/>
    </row>
    <row r="308" spans="2:134" ht="12.6" customHeight="1" thickBot="1" x14ac:dyDescent="0.25">
      <c r="B308" s="366"/>
      <c r="C308" s="363"/>
      <c r="D308" s="363"/>
      <c r="E308" s="363"/>
      <c r="F308" s="357"/>
      <c r="G308" s="362"/>
      <c r="H308" s="309"/>
      <c r="I308" s="309"/>
      <c r="J308" s="300"/>
      <c r="K308" s="357"/>
      <c r="L308" s="348"/>
      <c r="M308" s="354"/>
      <c r="N308" s="348"/>
      <c r="O308" s="348"/>
      <c r="P308" s="348"/>
      <c r="Q308" s="349"/>
      <c r="R308" s="350"/>
      <c r="S308" s="348"/>
      <c r="T308" s="351"/>
      <c r="U308" s="349"/>
      <c r="V308" s="350"/>
      <c r="W308" s="348"/>
      <c r="X308" s="283" t="s">
        <v>157</v>
      </c>
      <c r="Y308" s="284" t="s">
        <v>152</v>
      </c>
      <c r="Z308" s="285">
        <f>VLOOKUP($X308,vstupy!$B$18:$F$31,MATCH($Y308,vstupy!$B$17:$F$17,0),0)</f>
        <v>0</v>
      </c>
      <c r="AA308" s="286" t="s">
        <v>158</v>
      </c>
      <c r="AB308" s="285">
        <f>VLOOKUP($AA308,vstupy!$B$34:$C$36,2,FALSE)</f>
        <v>0</v>
      </c>
      <c r="AC308" s="285">
        <f t="shared" si="5775"/>
        <v>0</v>
      </c>
      <c r="AD308" s="340"/>
      <c r="AE308" s="327"/>
      <c r="AF308" s="329"/>
      <c r="AG308" s="331"/>
      <c r="AH308" s="331"/>
      <c r="AI308" s="330"/>
      <c r="AJ308" s="331"/>
      <c r="AK308" s="331"/>
      <c r="AL308" s="331"/>
      <c r="AM308" s="333"/>
      <c r="AN308" s="330"/>
      <c r="AO308" s="337"/>
      <c r="AP308" s="315"/>
      <c r="AQ308" s="313"/>
      <c r="AR308" s="313"/>
      <c r="AS308" s="313"/>
      <c r="AT308" s="313"/>
      <c r="AU308" s="313"/>
      <c r="AV308" s="313"/>
      <c r="AW308" s="313"/>
      <c r="AX308" s="313"/>
      <c r="AY308" s="313"/>
      <c r="AZ308" s="313"/>
      <c r="BA308" s="313"/>
      <c r="BB308" s="313"/>
      <c r="BC308" s="313"/>
      <c r="BD308" s="313"/>
      <c r="BE308" s="313"/>
      <c r="BF308" s="313"/>
      <c r="BG308" s="313"/>
      <c r="BH308" s="313"/>
      <c r="BI308" s="324"/>
      <c r="BJ308" s="314"/>
      <c r="BK308" s="315"/>
      <c r="BL308" s="313"/>
      <c r="BM308" s="313"/>
      <c r="BN308" s="313"/>
      <c r="BO308" s="313"/>
      <c r="BP308" s="313"/>
      <c r="BQ308" s="313"/>
      <c r="BR308" s="313"/>
      <c r="BS308" s="313"/>
      <c r="BT308" s="310"/>
      <c r="BU308" s="315"/>
      <c r="BV308" s="313"/>
      <c r="BW308" s="313"/>
      <c r="BX308" s="313"/>
      <c r="BY308" s="313"/>
      <c r="BZ308" s="313"/>
      <c r="CA308" s="313"/>
      <c r="CB308" s="313"/>
      <c r="CC308" s="313"/>
      <c r="CD308" s="310"/>
      <c r="CE308" s="316"/>
      <c r="CF308" s="315"/>
      <c r="CG308" s="313"/>
      <c r="CH308" s="313"/>
      <c r="CI308" s="313"/>
      <c r="CJ308" s="310"/>
      <c r="CK308" s="317"/>
      <c r="CL308" s="320"/>
      <c r="CM308" s="315"/>
      <c r="CN308" s="313"/>
      <c r="CO308" s="313"/>
      <c r="CP308" s="313"/>
      <c r="CQ308" s="313"/>
      <c r="CR308" s="313"/>
      <c r="CS308" s="313"/>
      <c r="CT308" s="313"/>
      <c r="CU308" s="313"/>
      <c r="CV308" s="310"/>
      <c r="CW308" s="314"/>
      <c r="CX308" s="314"/>
      <c r="CY308" s="315"/>
      <c r="CZ308" s="313"/>
      <c r="DA308" s="313"/>
      <c r="DB308" s="313"/>
      <c r="DC308" s="313"/>
      <c r="DD308" s="313"/>
      <c r="DE308" s="313"/>
      <c r="DF308" s="313"/>
      <c r="DG308" s="313"/>
      <c r="DH308" s="310"/>
      <c r="DI308" s="321"/>
      <c r="DJ308" s="321"/>
      <c r="DK308" s="322"/>
      <c r="DL308" s="322"/>
      <c r="DM308" s="322"/>
      <c r="DN308" s="322"/>
      <c r="DO308" s="322"/>
      <c r="DP308" s="322"/>
      <c r="DQ308" s="323"/>
      <c r="DR308" s="315"/>
      <c r="DS308" s="313"/>
      <c r="DT308" s="313"/>
      <c r="DU308" s="313"/>
      <c r="DV308" s="310"/>
      <c r="DW308" s="311"/>
      <c r="DX308" s="315"/>
      <c r="DY308" s="313"/>
      <c r="DZ308" s="313"/>
      <c r="EA308" s="313"/>
      <c r="EB308" s="310"/>
      <c r="EC308" s="311"/>
      <c r="ED308" s="312"/>
    </row>
    <row r="309" spans="2:134" ht="12.6" customHeight="1" x14ac:dyDescent="0.2">
      <c r="B309" s="365">
        <f t="shared" si="5771"/>
        <v>101</v>
      </c>
      <c r="C309" s="364"/>
      <c r="D309" s="364"/>
      <c r="E309" s="364"/>
      <c r="F309" s="358"/>
      <c r="G309" s="361"/>
      <c r="H309" s="301" t="str">
        <f t="shared" si="5148"/>
        <v/>
      </c>
      <c r="I309" s="301" t="str">
        <f t="shared" si="5772"/>
        <v>NA</v>
      </c>
      <c r="J309" s="304">
        <f t="shared" ref="J309" si="7199">IF(I309&gt;12,1,I309/12)</f>
        <v>1</v>
      </c>
      <c r="K309" s="358"/>
      <c r="L309" s="344"/>
      <c r="M309" s="354">
        <f t="shared" ref="M309" si="7200">IF(L309="N",0,L309)</f>
        <v>0</v>
      </c>
      <c r="N309" s="344" t="s">
        <v>212</v>
      </c>
      <c r="O309" s="344"/>
      <c r="P309" s="344"/>
      <c r="Q309" s="345" t="s">
        <v>36</v>
      </c>
      <c r="R309" s="346">
        <f>VLOOKUP(Q309,vstupy!$B$3:$C$15,2,FALSE)</f>
        <v>0</v>
      </c>
      <c r="S309" s="344"/>
      <c r="T309" s="347"/>
      <c r="U309" s="345" t="s">
        <v>36</v>
      </c>
      <c r="V309" s="346">
        <f>VLOOKUP(U309,vstupy!$B$3:$C$15,2,FALSE)</f>
        <v>0</v>
      </c>
      <c r="W309" s="344"/>
      <c r="X309" s="174" t="s">
        <v>157</v>
      </c>
      <c r="Y309" s="188" t="s">
        <v>152</v>
      </c>
      <c r="Z309" s="185">
        <f>VLOOKUP($X309,vstupy!$B$18:$F$31,MATCH($Y309,vstupy!$B$17:$F$17,0),0)</f>
        <v>0</v>
      </c>
      <c r="AA309" s="121" t="s">
        <v>158</v>
      </c>
      <c r="AB309" s="185">
        <f>VLOOKUP($AA309,vstupy!$B$34:$C$36,2,FALSE)</f>
        <v>0</v>
      </c>
      <c r="AC309" s="185">
        <f t="shared" si="5775"/>
        <v>0</v>
      </c>
      <c r="AD309" s="341" t="s">
        <v>36</v>
      </c>
      <c r="AE309" s="325">
        <f>VLOOKUP(AD309,vstupy!$B$3:$C$15,2,FALSE)</f>
        <v>0</v>
      </c>
      <c r="AF309" s="328" t="str">
        <f t="shared" ref="AF309" si="7201">IFERROR(IF(M309=0,"N",O309/L309*J309),0)</f>
        <v>N</v>
      </c>
      <c r="AG309" s="330">
        <f t="shared" ref="AG309" si="7202">O309*J309</f>
        <v>0</v>
      </c>
      <c r="AH309" s="332">
        <f t="shared" ref="AH309" si="7203">P309*R309*J309</f>
        <v>0</v>
      </c>
      <c r="AI309" s="333">
        <f t="shared" ref="AI309" si="7204">IFERROR(AH309*M309,0)</f>
        <v>0</v>
      </c>
      <c r="AJ309" s="332" t="str">
        <f t="shared" ref="AJ309" si="7205">IFERROR(IF(M309=0,"N",S309/L309*J309),0)</f>
        <v>N</v>
      </c>
      <c r="AK309" s="330">
        <f t="shared" ref="AK309" si="7206">S309*J309</f>
        <v>0</v>
      </c>
      <c r="AL309" s="330">
        <f t="shared" ref="AL309" si="7207">T309*V309*J309</f>
        <v>0</v>
      </c>
      <c r="AM309" s="334">
        <f t="shared" ref="AM309" si="7208">IFERROR(AL309*M309,0)</f>
        <v>0</v>
      </c>
      <c r="AN309" s="333">
        <f t="shared" ref="AN309" si="7209">IF(W309&gt;0,IF(AE309&gt;0,($G$5/160)*(W309/60)*AE309*J309,0),IF(AE309&gt;0,($G$5/160)*((AC309+AC310+AC311)/60)*AE309*J309,0))</f>
        <v>0</v>
      </c>
      <c r="AO309" s="336">
        <f t="shared" ref="AO309" si="7210">IFERROR(AN309*M309,0)</f>
        <v>0</v>
      </c>
      <c r="AP309" s="315">
        <f t="shared" ref="AP309" si="7211">IF($N309="In (zvyšuje náklady)",AF309,0)</f>
        <v>0</v>
      </c>
      <c r="AQ309" s="313">
        <f t="shared" ref="AQ309" si="7212">IF($N309="In (zvyšuje náklady)",AG309,0)</f>
        <v>0</v>
      </c>
      <c r="AR309" s="313">
        <f t="shared" ref="AR309" si="7213">IF($N309="In (zvyšuje náklady)",AH309,0)</f>
        <v>0</v>
      </c>
      <c r="AS309" s="313">
        <f t="shared" ref="AS309" si="7214">IF($N309="In (zvyšuje náklady)",AI309,0)</f>
        <v>0</v>
      </c>
      <c r="AT309" s="313">
        <f t="shared" ref="AT309" si="7215">IF($N309="In (zvyšuje náklady)",AJ309,0)</f>
        <v>0</v>
      </c>
      <c r="AU309" s="313">
        <f t="shared" ref="AU309" si="7216">IF($N309="In (zvyšuje náklady)",AK309,0)</f>
        <v>0</v>
      </c>
      <c r="AV309" s="313">
        <f t="shared" ref="AV309" si="7217">IF($N309="In (zvyšuje náklady)",AL309,0)</f>
        <v>0</v>
      </c>
      <c r="AW309" s="313">
        <f t="shared" ref="AW309" si="7218">IF($N309="In (zvyšuje náklady)",AM309,0)</f>
        <v>0</v>
      </c>
      <c r="AX309" s="313">
        <f t="shared" ref="AX309" si="7219">IF($N309="In (zvyšuje náklady)",AN309,0)</f>
        <v>0</v>
      </c>
      <c r="AY309" s="313">
        <f t="shared" ref="AY309" si="7220">IF($N309="In (zvyšuje náklady)",AO309,0)</f>
        <v>0</v>
      </c>
      <c r="AZ309" s="313" t="str">
        <f t="shared" ref="AZ309" si="7221">IF($N309="Out (znižuje náklady)",AF309,"0")</f>
        <v>0</v>
      </c>
      <c r="BA309" s="313" t="str">
        <f t="shared" ref="BA309" si="7222">IF($N309="Out (znižuje náklady)",AG309,"0")</f>
        <v>0</v>
      </c>
      <c r="BB309" s="313" t="str">
        <f t="shared" ref="BB309" si="7223">IF($N309="Out (znižuje náklady)",AH309,"0")</f>
        <v>0</v>
      </c>
      <c r="BC309" s="313" t="str">
        <f t="shared" ref="BC309" si="7224">IF($N309="Out (znižuje náklady)",AI309,"0")</f>
        <v>0</v>
      </c>
      <c r="BD309" s="313" t="str">
        <f t="shared" ref="BD309" si="7225">IF($N309="Out (znižuje náklady)",AJ309,"0")</f>
        <v>0</v>
      </c>
      <c r="BE309" s="313" t="str">
        <f t="shared" ref="BE309" si="7226">IF($N309="Out (znižuje náklady)",AK309,"0")</f>
        <v>0</v>
      </c>
      <c r="BF309" s="313" t="str">
        <f t="shared" ref="BF309" si="7227">IF($N309="Out (znižuje náklady)",AL309,"0")</f>
        <v>0</v>
      </c>
      <c r="BG309" s="313" t="str">
        <f t="shared" ref="BG309" si="7228">IF($N309="Out (znižuje náklady)",AM309,"0")</f>
        <v>0</v>
      </c>
      <c r="BH309" s="313" t="str">
        <f t="shared" ref="BH309" si="7229">IF($N309="Out (znižuje náklady)",AN309,"0")</f>
        <v>0</v>
      </c>
      <c r="BI309" s="324" t="str">
        <f t="shared" ref="BI309" si="7230">IF($N309="Out (znižuje náklady)",AO309,"0")</f>
        <v>0</v>
      </c>
      <c r="BJ309" s="314">
        <f>IF(F309=vstupy!$B$47,0,1)</f>
        <v>1</v>
      </c>
      <c r="BK309" s="315">
        <f t="shared" ref="BK309" si="7231">$BJ309*AP309</f>
        <v>0</v>
      </c>
      <c r="BL309" s="313">
        <f t="shared" ref="BL309" si="7232">$BJ309*AQ309</f>
        <v>0</v>
      </c>
      <c r="BM309" s="313">
        <f t="shared" ref="BM309" si="7233">$BJ309*AR309</f>
        <v>0</v>
      </c>
      <c r="BN309" s="313">
        <f t="shared" ref="BN309" si="7234">$BJ309*AS309</f>
        <v>0</v>
      </c>
      <c r="BO309" s="313">
        <f t="shared" ref="BO309" si="7235">$BJ309*AT309</f>
        <v>0</v>
      </c>
      <c r="BP309" s="313">
        <f t="shared" ref="BP309" si="7236">$BJ309*AU309</f>
        <v>0</v>
      </c>
      <c r="BQ309" s="313">
        <f t="shared" ref="BQ309" si="7237">$BJ309*AV309</f>
        <v>0</v>
      </c>
      <c r="BR309" s="313">
        <f t="shared" ref="BR309" si="7238">$BJ309*AW309</f>
        <v>0</v>
      </c>
      <c r="BS309" s="313">
        <f t="shared" ref="BS309" si="7239">$BJ309*AX309</f>
        <v>0</v>
      </c>
      <c r="BT309" s="310">
        <f t="shared" ref="BT309" si="7240">$BJ309*AY309</f>
        <v>0</v>
      </c>
      <c r="BU309" s="315">
        <f t="shared" ref="BU309" si="7241">$BJ309*AZ309</f>
        <v>0</v>
      </c>
      <c r="BV309" s="313">
        <f t="shared" ref="BV309" si="7242">$BJ309*BA309</f>
        <v>0</v>
      </c>
      <c r="BW309" s="313">
        <f t="shared" ref="BW309" si="7243">$BJ309*BB309</f>
        <v>0</v>
      </c>
      <c r="BX309" s="313">
        <f t="shared" ref="BX309" si="7244">$BJ309*BC309</f>
        <v>0</v>
      </c>
      <c r="BY309" s="313">
        <f t="shared" ref="BY309" si="7245">$BJ309*BD309</f>
        <v>0</v>
      </c>
      <c r="BZ309" s="313">
        <f t="shared" ref="BZ309" si="7246">$BJ309*BE309</f>
        <v>0</v>
      </c>
      <c r="CA309" s="313">
        <f t="shared" ref="CA309" si="7247">$BJ309*BF309</f>
        <v>0</v>
      </c>
      <c r="CB309" s="313">
        <f t="shared" ref="CB309" si="7248">$BJ309*BG309</f>
        <v>0</v>
      </c>
      <c r="CC309" s="313">
        <f t="shared" ref="CC309" si="7249">$BJ309*BH309</f>
        <v>0</v>
      </c>
      <c r="CD309" s="310">
        <f t="shared" ref="CD309" si="7250">$BJ309*BI309</f>
        <v>0</v>
      </c>
      <c r="CE309" s="316">
        <f t="shared" ref="CE309" si="7251">IF(N309="Nemení sa",1,0)</f>
        <v>0</v>
      </c>
      <c r="CF309" s="315">
        <f t="shared" ref="CF309" si="7252">AG309*$CE309</f>
        <v>0</v>
      </c>
      <c r="CG309" s="313">
        <f t="shared" ref="CG309" si="7253">AI309*$CE309</f>
        <v>0</v>
      </c>
      <c r="CH309" s="313">
        <f t="shared" ref="CH309" si="7254">AK309*$CE309</f>
        <v>0</v>
      </c>
      <c r="CI309" s="313">
        <f t="shared" ref="CI309" si="7255">AM309*$CE309</f>
        <v>0</v>
      </c>
      <c r="CJ309" s="310">
        <f t="shared" ref="CJ309" si="7256">AO309*$CE309</f>
        <v>0</v>
      </c>
      <c r="CK309" s="317">
        <f t="shared" ref="CK309" si="7257">SUM(CF309:CJ311)</f>
        <v>0</v>
      </c>
      <c r="CL309" s="318">
        <f>IF(F309=vstupy!B$42,"1",0)</f>
        <v>0</v>
      </c>
      <c r="CM309" s="315">
        <f t="shared" ref="CM309" si="7258">IF($CL309="1",AP309,0)</f>
        <v>0</v>
      </c>
      <c r="CN309" s="313">
        <f t="shared" ref="CN309" si="7259">IF($CL309="1",AQ309,0)</f>
        <v>0</v>
      </c>
      <c r="CO309" s="313">
        <f t="shared" ref="CO309" si="7260">IF($CL309="1",AR309,0)</f>
        <v>0</v>
      </c>
      <c r="CP309" s="313">
        <f t="shared" ref="CP309" si="7261">IF($CL309="1",AS309,0)</f>
        <v>0</v>
      </c>
      <c r="CQ309" s="313">
        <f t="shared" ref="CQ309" si="7262">IF($CL309="1",AT309,0)</f>
        <v>0</v>
      </c>
      <c r="CR309" s="313">
        <f t="shared" ref="CR309" si="7263">IF($CL309="1",AU309,0)</f>
        <v>0</v>
      </c>
      <c r="CS309" s="313">
        <f t="shared" ref="CS309" si="7264">IF($CL309="1",AV309,0)</f>
        <v>0</v>
      </c>
      <c r="CT309" s="313">
        <f t="shared" ref="CT309" si="7265">IF($CL309="1",AW309,0)</f>
        <v>0</v>
      </c>
      <c r="CU309" s="313">
        <f t="shared" ref="CU309" si="7266">IF($CL309="1",AX309,0)</f>
        <v>0</v>
      </c>
      <c r="CV309" s="310">
        <f t="shared" ref="CV309" si="7267">IF($CL309="1",AY309,0)</f>
        <v>0</v>
      </c>
      <c r="CW309" s="314">
        <f t="shared" ref="CW309" si="7268">CP309+CT309+CV309</f>
        <v>0</v>
      </c>
      <c r="CX309" s="314">
        <f t="shared" ref="CX309" si="7269">CN309+CR309</f>
        <v>0</v>
      </c>
      <c r="CY309" s="315">
        <f t="shared" ref="CY309" si="7270">IF($CL309="1",AZ309,0)</f>
        <v>0</v>
      </c>
      <c r="CZ309" s="313">
        <f t="shared" ref="CZ309" si="7271">IF($CL309="1",BA309,0)</f>
        <v>0</v>
      </c>
      <c r="DA309" s="313">
        <f t="shared" ref="DA309" si="7272">IF($CL309="1",BB309,0)</f>
        <v>0</v>
      </c>
      <c r="DB309" s="313">
        <f t="shared" ref="DB309" si="7273">IF($CL309="1",BC309,0)</f>
        <v>0</v>
      </c>
      <c r="DC309" s="313">
        <f t="shared" ref="DC309" si="7274">IF($CL309="1",BD309,0)</f>
        <v>0</v>
      </c>
      <c r="DD309" s="313">
        <f t="shared" ref="DD309" si="7275">IF($CL309="1",BE309,0)</f>
        <v>0</v>
      </c>
      <c r="DE309" s="313">
        <f t="shared" ref="DE309" si="7276">IF($CL309="1",BF309,0)</f>
        <v>0</v>
      </c>
      <c r="DF309" s="313">
        <f t="shared" ref="DF309" si="7277">IF($CL309="1",BG309,0)</f>
        <v>0</v>
      </c>
      <c r="DG309" s="313">
        <f t="shared" ref="DG309" si="7278">IF($CL309="1",BH309,0)</f>
        <v>0</v>
      </c>
      <c r="DH309" s="310">
        <f t="shared" ref="DH309" si="7279">IF($CL309="1",BI309,0)</f>
        <v>0</v>
      </c>
      <c r="DI309" s="321">
        <f t="shared" ref="DI309" si="7280">DB309+DF309+DH309</f>
        <v>0</v>
      </c>
      <c r="DJ309" s="321">
        <f t="shared" ref="DJ309" si="7281">CZ309+DD309</f>
        <v>0</v>
      </c>
      <c r="DK309" s="322">
        <f t="shared" ref="DK309" si="7282">IF(CE309=0,1,0)</f>
        <v>1</v>
      </c>
      <c r="DL309" s="322">
        <f t="shared" ref="DL309" si="7283">IFERROR(IF($AF309="N",AH309+AJ309+AL309+AN309,AF309+AH309+AJ309+AL309+AN309),0)*$DK309</f>
        <v>0</v>
      </c>
      <c r="DM309" s="322">
        <f t="shared" ref="DM309" si="7284">(AG309+AI309+AK309+AM309+AO309)*$DK309</f>
        <v>0</v>
      </c>
      <c r="DN309" s="322">
        <f t="shared" ref="DN309" si="7285">AS309+AW309+AY309-CW309</f>
        <v>0</v>
      </c>
      <c r="DO309" s="322">
        <f t="shared" ref="DO309" si="7286">BC309+BG309+BI309-DI309</f>
        <v>0</v>
      </c>
      <c r="DP309" s="322">
        <f t="shared" ref="DP309" si="7287">DN309+DO309</f>
        <v>0</v>
      </c>
      <c r="DQ309" s="323" t="str">
        <f>IF(OR(F309=vstupy!B$40,F309=vstupy!B$41,F309=vstupy!B$42,),"0","1")</f>
        <v>1</v>
      </c>
      <c r="DR309" s="315">
        <f t="shared" ref="DR309" si="7288">IF($DQ309="1",AQ309,"0")+CF309</f>
        <v>0</v>
      </c>
      <c r="DS309" s="313">
        <f t="shared" ref="DS309" si="7289">IF($DQ309="1",AS309,"0")+CG309</f>
        <v>0</v>
      </c>
      <c r="DT309" s="313">
        <f t="shared" ref="DT309" si="7290">IF($DQ309="1",AU309,"0")+CH309</f>
        <v>0</v>
      </c>
      <c r="DU309" s="313">
        <f t="shared" ref="DU309" si="7291">IF($DQ309="1",AW309,"0")+CI309</f>
        <v>0</v>
      </c>
      <c r="DV309" s="310">
        <f t="shared" ref="DV309" si="7292">IF($DQ309="1",AY309,"0")+CJ309</f>
        <v>0</v>
      </c>
      <c r="DW309" s="311">
        <f t="shared" ref="DW309" si="7293">SUM(DR309:DV311)</f>
        <v>0</v>
      </c>
      <c r="DX309" s="315" t="str">
        <f t="shared" ref="DX309" si="7294">IF($DQ309="1",BA309,"0")</f>
        <v>0</v>
      </c>
      <c r="DY309" s="313" t="str">
        <f t="shared" ref="DY309" si="7295">IF($DQ309="1",BC309,"0")</f>
        <v>0</v>
      </c>
      <c r="DZ309" s="313" t="str">
        <f t="shared" ref="DZ309" si="7296">IF($DQ309="1",BE309,"0")</f>
        <v>0</v>
      </c>
      <c r="EA309" s="313" t="str">
        <f t="shared" ref="EA309" si="7297">IF($DQ309="1",BG309,"0")</f>
        <v>0</v>
      </c>
      <c r="EB309" s="310" t="str">
        <f t="shared" ref="EB309" si="7298">IF($DQ309="1",BI309,"0")</f>
        <v>0</v>
      </c>
      <c r="EC309" s="311">
        <f t="shared" ref="EC309" si="7299">SUM(DX309:EB311)</f>
        <v>0</v>
      </c>
      <c r="ED309" s="312">
        <f t="shared" ref="ED309" si="7300">EC309+DW309</f>
        <v>0</v>
      </c>
    </row>
    <row r="310" spans="2:134" ht="12.6" customHeight="1" x14ac:dyDescent="0.2">
      <c r="B310" s="365"/>
      <c r="C310" s="364"/>
      <c r="D310" s="364"/>
      <c r="E310" s="364"/>
      <c r="F310" s="359"/>
      <c r="G310" s="361"/>
      <c r="H310" s="302"/>
      <c r="I310" s="302"/>
      <c r="J310" s="305"/>
      <c r="K310" s="359"/>
      <c r="L310" s="344"/>
      <c r="M310" s="354"/>
      <c r="N310" s="344"/>
      <c r="O310" s="344"/>
      <c r="P310" s="344"/>
      <c r="Q310" s="345"/>
      <c r="R310" s="346"/>
      <c r="S310" s="344"/>
      <c r="T310" s="347"/>
      <c r="U310" s="345"/>
      <c r="V310" s="346"/>
      <c r="W310" s="344"/>
      <c r="X310" s="174" t="s">
        <v>157</v>
      </c>
      <c r="Y310" s="188" t="s">
        <v>152</v>
      </c>
      <c r="Z310" s="185">
        <f>VLOOKUP($X310,vstupy!$B$18:$F$31,MATCH($Y310,vstupy!$B$17:$F$17,0),0)</f>
        <v>0</v>
      </c>
      <c r="AA310" s="121" t="s">
        <v>158</v>
      </c>
      <c r="AB310" s="185">
        <f>VLOOKUP($AA310,vstupy!$B$34:$C$36,2,FALSE)</f>
        <v>0</v>
      </c>
      <c r="AC310" s="185">
        <f t="shared" si="5775"/>
        <v>0</v>
      </c>
      <c r="AD310" s="342"/>
      <c r="AE310" s="326"/>
      <c r="AF310" s="315"/>
      <c r="AG310" s="330"/>
      <c r="AH310" s="330"/>
      <c r="AI310" s="330"/>
      <c r="AJ310" s="330"/>
      <c r="AK310" s="330"/>
      <c r="AL310" s="330"/>
      <c r="AM310" s="335"/>
      <c r="AN310" s="330"/>
      <c r="AO310" s="336"/>
      <c r="AP310" s="315"/>
      <c r="AQ310" s="313"/>
      <c r="AR310" s="313"/>
      <c r="AS310" s="313"/>
      <c r="AT310" s="313"/>
      <c r="AU310" s="313"/>
      <c r="AV310" s="313"/>
      <c r="AW310" s="313"/>
      <c r="AX310" s="313"/>
      <c r="AY310" s="313"/>
      <c r="AZ310" s="313"/>
      <c r="BA310" s="313"/>
      <c r="BB310" s="313"/>
      <c r="BC310" s="313"/>
      <c r="BD310" s="313"/>
      <c r="BE310" s="313"/>
      <c r="BF310" s="313"/>
      <c r="BG310" s="313"/>
      <c r="BH310" s="313"/>
      <c r="BI310" s="324"/>
      <c r="BJ310" s="314"/>
      <c r="BK310" s="315"/>
      <c r="BL310" s="313"/>
      <c r="BM310" s="313"/>
      <c r="BN310" s="313"/>
      <c r="BO310" s="313"/>
      <c r="BP310" s="313"/>
      <c r="BQ310" s="313"/>
      <c r="BR310" s="313"/>
      <c r="BS310" s="313"/>
      <c r="BT310" s="310"/>
      <c r="BU310" s="315"/>
      <c r="BV310" s="313"/>
      <c r="BW310" s="313"/>
      <c r="BX310" s="313"/>
      <c r="BY310" s="313"/>
      <c r="BZ310" s="313"/>
      <c r="CA310" s="313"/>
      <c r="CB310" s="313"/>
      <c r="CC310" s="313"/>
      <c r="CD310" s="310"/>
      <c r="CE310" s="316"/>
      <c r="CF310" s="315"/>
      <c r="CG310" s="313"/>
      <c r="CH310" s="313"/>
      <c r="CI310" s="313"/>
      <c r="CJ310" s="310"/>
      <c r="CK310" s="317"/>
      <c r="CL310" s="319"/>
      <c r="CM310" s="315"/>
      <c r="CN310" s="313"/>
      <c r="CO310" s="313"/>
      <c r="CP310" s="313"/>
      <c r="CQ310" s="313"/>
      <c r="CR310" s="313"/>
      <c r="CS310" s="313"/>
      <c r="CT310" s="313"/>
      <c r="CU310" s="313"/>
      <c r="CV310" s="310"/>
      <c r="CW310" s="314"/>
      <c r="CX310" s="314"/>
      <c r="CY310" s="315"/>
      <c r="CZ310" s="313"/>
      <c r="DA310" s="313"/>
      <c r="DB310" s="313"/>
      <c r="DC310" s="313"/>
      <c r="DD310" s="313"/>
      <c r="DE310" s="313"/>
      <c r="DF310" s="313"/>
      <c r="DG310" s="313"/>
      <c r="DH310" s="310"/>
      <c r="DI310" s="321"/>
      <c r="DJ310" s="321"/>
      <c r="DK310" s="322"/>
      <c r="DL310" s="322"/>
      <c r="DM310" s="322"/>
      <c r="DN310" s="322"/>
      <c r="DO310" s="322"/>
      <c r="DP310" s="322"/>
      <c r="DQ310" s="323"/>
      <c r="DR310" s="315"/>
      <c r="DS310" s="313"/>
      <c r="DT310" s="313"/>
      <c r="DU310" s="313"/>
      <c r="DV310" s="310"/>
      <c r="DW310" s="311"/>
      <c r="DX310" s="315"/>
      <c r="DY310" s="313"/>
      <c r="DZ310" s="313"/>
      <c r="EA310" s="313"/>
      <c r="EB310" s="310"/>
      <c r="EC310" s="311"/>
      <c r="ED310" s="312"/>
    </row>
    <row r="311" spans="2:134" ht="12.6" customHeight="1" thickBot="1" x14ac:dyDescent="0.25">
      <c r="B311" s="365"/>
      <c r="C311" s="364"/>
      <c r="D311" s="364"/>
      <c r="E311" s="364"/>
      <c r="F311" s="360"/>
      <c r="G311" s="361"/>
      <c r="H311" s="303"/>
      <c r="I311" s="303"/>
      <c r="J311" s="306"/>
      <c r="K311" s="360"/>
      <c r="L311" s="344"/>
      <c r="M311" s="354"/>
      <c r="N311" s="344"/>
      <c r="O311" s="344"/>
      <c r="P311" s="344"/>
      <c r="Q311" s="345"/>
      <c r="R311" s="346"/>
      <c r="S311" s="344"/>
      <c r="T311" s="347"/>
      <c r="U311" s="345"/>
      <c r="V311" s="346"/>
      <c r="W311" s="344"/>
      <c r="X311" s="174" t="s">
        <v>157</v>
      </c>
      <c r="Y311" s="188" t="s">
        <v>152</v>
      </c>
      <c r="Z311" s="185">
        <f>VLOOKUP($X311,vstupy!$B$18:$F$31,MATCH($Y311,vstupy!$B$17:$F$17,0),0)</f>
        <v>0</v>
      </c>
      <c r="AA311" s="121" t="s">
        <v>158</v>
      </c>
      <c r="AB311" s="185">
        <f>VLOOKUP($AA311,vstupy!$B$34:$C$36,2,FALSE)</f>
        <v>0</v>
      </c>
      <c r="AC311" s="185">
        <f t="shared" si="5775"/>
        <v>0</v>
      </c>
      <c r="AD311" s="343"/>
      <c r="AE311" s="327"/>
      <c r="AF311" s="329"/>
      <c r="AG311" s="331"/>
      <c r="AH311" s="331"/>
      <c r="AI311" s="330"/>
      <c r="AJ311" s="331"/>
      <c r="AK311" s="331"/>
      <c r="AL311" s="331"/>
      <c r="AM311" s="333"/>
      <c r="AN311" s="330"/>
      <c r="AO311" s="337"/>
      <c r="AP311" s="315"/>
      <c r="AQ311" s="313"/>
      <c r="AR311" s="313"/>
      <c r="AS311" s="313"/>
      <c r="AT311" s="313"/>
      <c r="AU311" s="313"/>
      <c r="AV311" s="313"/>
      <c r="AW311" s="313"/>
      <c r="AX311" s="313"/>
      <c r="AY311" s="313"/>
      <c r="AZ311" s="313"/>
      <c r="BA311" s="313"/>
      <c r="BB311" s="313"/>
      <c r="BC311" s="313"/>
      <c r="BD311" s="313"/>
      <c r="BE311" s="313"/>
      <c r="BF311" s="313"/>
      <c r="BG311" s="313"/>
      <c r="BH311" s="313"/>
      <c r="BI311" s="324"/>
      <c r="BJ311" s="314"/>
      <c r="BK311" s="315"/>
      <c r="BL311" s="313"/>
      <c r="BM311" s="313"/>
      <c r="BN311" s="313"/>
      <c r="BO311" s="313"/>
      <c r="BP311" s="313"/>
      <c r="BQ311" s="313"/>
      <c r="BR311" s="313"/>
      <c r="BS311" s="313"/>
      <c r="BT311" s="310"/>
      <c r="BU311" s="315"/>
      <c r="BV311" s="313"/>
      <c r="BW311" s="313"/>
      <c r="BX311" s="313"/>
      <c r="BY311" s="313"/>
      <c r="BZ311" s="313"/>
      <c r="CA311" s="313"/>
      <c r="CB311" s="313"/>
      <c r="CC311" s="313"/>
      <c r="CD311" s="310"/>
      <c r="CE311" s="316"/>
      <c r="CF311" s="315"/>
      <c r="CG311" s="313"/>
      <c r="CH311" s="313"/>
      <c r="CI311" s="313"/>
      <c r="CJ311" s="310"/>
      <c r="CK311" s="317"/>
      <c r="CL311" s="320"/>
      <c r="CM311" s="315"/>
      <c r="CN311" s="313"/>
      <c r="CO311" s="313"/>
      <c r="CP311" s="313"/>
      <c r="CQ311" s="313"/>
      <c r="CR311" s="313"/>
      <c r="CS311" s="313"/>
      <c r="CT311" s="313"/>
      <c r="CU311" s="313"/>
      <c r="CV311" s="310"/>
      <c r="CW311" s="314"/>
      <c r="CX311" s="314"/>
      <c r="CY311" s="315"/>
      <c r="CZ311" s="313"/>
      <c r="DA311" s="313"/>
      <c r="DB311" s="313"/>
      <c r="DC311" s="313"/>
      <c r="DD311" s="313"/>
      <c r="DE311" s="313"/>
      <c r="DF311" s="313"/>
      <c r="DG311" s="313"/>
      <c r="DH311" s="310"/>
      <c r="DI311" s="321"/>
      <c r="DJ311" s="321"/>
      <c r="DK311" s="322"/>
      <c r="DL311" s="322"/>
      <c r="DM311" s="322"/>
      <c r="DN311" s="322"/>
      <c r="DO311" s="322"/>
      <c r="DP311" s="322"/>
      <c r="DQ311" s="323"/>
      <c r="DR311" s="315"/>
      <c r="DS311" s="313"/>
      <c r="DT311" s="313"/>
      <c r="DU311" s="313"/>
      <c r="DV311" s="310"/>
      <c r="DW311" s="311"/>
      <c r="DX311" s="315"/>
      <c r="DY311" s="313"/>
      <c r="DZ311" s="313"/>
      <c r="EA311" s="313"/>
      <c r="EB311" s="310"/>
      <c r="EC311" s="311"/>
      <c r="ED311" s="312"/>
    </row>
    <row r="312" spans="2:134" ht="12.6" customHeight="1" x14ac:dyDescent="0.2">
      <c r="B312" s="366">
        <f t="shared" si="6080"/>
        <v>102</v>
      </c>
      <c r="C312" s="363"/>
      <c r="D312" s="363"/>
      <c r="E312" s="363"/>
      <c r="F312" s="355"/>
      <c r="G312" s="362"/>
      <c r="H312" s="307" t="str">
        <f t="shared" si="5254"/>
        <v/>
      </c>
      <c r="I312" s="307" t="str">
        <f t="shared" si="5668"/>
        <v>NA</v>
      </c>
      <c r="J312" s="298">
        <f t="shared" si="5669"/>
        <v>1</v>
      </c>
      <c r="K312" s="355"/>
      <c r="L312" s="348"/>
      <c r="M312" s="354">
        <f t="shared" ref="M312" si="7301">IF(L312="N",0,L312)</f>
        <v>0</v>
      </c>
      <c r="N312" s="348" t="s">
        <v>212</v>
      </c>
      <c r="O312" s="348"/>
      <c r="P312" s="348"/>
      <c r="Q312" s="349" t="s">
        <v>36</v>
      </c>
      <c r="R312" s="350">
        <f>VLOOKUP(Q312,vstupy!$B$3:$C$15,2,FALSE)</f>
        <v>0</v>
      </c>
      <c r="S312" s="348"/>
      <c r="T312" s="351"/>
      <c r="U312" s="349" t="s">
        <v>36</v>
      </c>
      <c r="V312" s="350">
        <f>VLOOKUP(U312,vstupy!$B$3:$C$15,2,FALSE)</f>
        <v>0</v>
      </c>
      <c r="W312" s="348"/>
      <c r="X312" s="283" t="s">
        <v>157</v>
      </c>
      <c r="Y312" s="284" t="s">
        <v>152</v>
      </c>
      <c r="Z312" s="285">
        <f>VLOOKUP($X312,vstupy!$B$18:$F$31,MATCH($Y312,vstupy!$B$17:$F$17,0),0)</f>
        <v>0</v>
      </c>
      <c r="AA312" s="286" t="s">
        <v>158</v>
      </c>
      <c r="AB312" s="285">
        <f>VLOOKUP($AA312,vstupy!$B$34:$C$36,2,FALSE)</f>
        <v>0</v>
      </c>
      <c r="AC312" s="285">
        <f t="shared" si="5775"/>
        <v>0</v>
      </c>
      <c r="AD312" s="338" t="s">
        <v>36</v>
      </c>
      <c r="AE312" s="325">
        <f>VLOOKUP(AD312,vstupy!$B$3:$C$15,2,FALSE)</f>
        <v>0</v>
      </c>
      <c r="AF312" s="328" t="str">
        <f t="shared" ref="AF312" si="7302">IFERROR(IF(M312=0,"N",O312/L312*J312),0)</f>
        <v>N</v>
      </c>
      <c r="AG312" s="330">
        <f t="shared" ref="AG312" si="7303">O312*J312</f>
        <v>0</v>
      </c>
      <c r="AH312" s="332">
        <f t="shared" ref="AH312" si="7304">P312*R312*J312</f>
        <v>0</v>
      </c>
      <c r="AI312" s="333">
        <f t="shared" ref="AI312" si="7305">IFERROR(AH312*M312,0)</f>
        <v>0</v>
      </c>
      <c r="AJ312" s="332" t="str">
        <f t="shared" ref="AJ312" si="7306">IFERROR(IF(M312=0,"N",S312/L312*J312),0)</f>
        <v>N</v>
      </c>
      <c r="AK312" s="330">
        <f t="shared" ref="AK312" si="7307">S312*J312</f>
        <v>0</v>
      </c>
      <c r="AL312" s="330">
        <f t="shared" ref="AL312" si="7308">T312*V312*J312</f>
        <v>0</v>
      </c>
      <c r="AM312" s="334">
        <f t="shared" ref="AM312" si="7309">IFERROR(AL312*M312,0)</f>
        <v>0</v>
      </c>
      <c r="AN312" s="333">
        <f t="shared" ref="AN312" si="7310">IF(W312&gt;0,IF(AE312&gt;0,($G$5/160)*(W312/60)*AE312*J312,0),IF(AE312&gt;0,($G$5/160)*((AC312+AC313+AC314)/60)*AE312*J312,0))</f>
        <v>0</v>
      </c>
      <c r="AO312" s="336">
        <f t="shared" ref="AO312" si="7311">IFERROR(AN312*M312,0)</f>
        <v>0</v>
      </c>
      <c r="AP312" s="315">
        <f t="shared" ref="AP312" si="7312">IF($N312="In (zvyšuje náklady)",AF312,0)</f>
        <v>0</v>
      </c>
      <c r="AQ312" s="313">
        <f t="shared" ref="AQ312" si="7313">IF($N312="In (zvyšuje náklady)",AG312,0)</f>
        <v>0</v>
      </c>
      <c r="AR312" s="313">
        <f t="shared" ref="AR312" si="7314">IF($N312="In (zvyšuje náklady)",AH312,0)</f>
        <v>0</v>
      </c>
      <c r="AS312" s="313">
        <f t="shared" ref="AS312" si="7315">IF($N312="In (zvyšuje náklady)",AI312,0)</f>
        <v>0</v>
      </c>
      <c r="AT312" s="313">
        <f t="shared" ref="AT312" si="7316">IF($N312="In (zvyšuje náklady)",AJ312,0)</f>
        <v>0</v>
      </c>
      <c r="AU312" s="313">
        <f t="shared" ref="AU312" si="7317">IF($N312="In (zvyšuje náklady)",AK312,0)</f>
        <v>0</v>
      </c>
      <c r="AV312" s="313">
        <f t="shared" ref="AV312" si="7318">IF($N312="In (zvyšuje náklady)",AL312,0)</f>
        <v>0</v>
      </c>
      <c r="AW312" s="313">
        <f t="shared" ref="AW312" si="7319">IF($N312="In (zvyšuje náklady)",AM312,0)</f>
        <v>0</v>
      </c>
      <c r="AX312" s="313">
        <f t="shared" ref="AX312" si="7320">IF($N312="In (zvyšuje náklady)",AN312,0)</f>
        <v>0</v>
      </c>
      <c r="AY312" s="313">
        <f t="shared" ref="AY312" si="7321">IF($N312="In (zvyšuje náklady)",AO312,0)</f>
        <v>0</v>
      </c>
      <c r="AZ312" s="313" t="str">
        <f t="shared" ref="AZ312" si="7322">IF($N312="Out (znižuje náklady)",AF312,"0")</f>
        <v>0</v>
      </c>
      <c r="BA312" s="313" t="str">
        <f t="shared" ref="BA312" si="7323">IF($N312="Out (znižuje náklady)",AG312,"0")</f>
        <v>0</v>
      </c>
      <c r="BB312" s="313" t="str">
        <f t="shared" ref="BB312" si="7324">IF($N312="Out (znižuje náklady)",AH312,"0")</f>
        <v>0</v>
      </c>
      <c r="BC312" s="313" t="str">
        <f t="shared" ref="BC312" si="7325">IF($N312="Out (znižuje náklady)",AI312,"0")</f>
        <v>0</v>
      </c>
      <c r="BD312" s="313" t="str">
        <f t="shared" ref="BD312" si="7326">IF($N312="Out (znižuje náklady)",AJ312,"0")</f>
        <v>0</v>
      </c>
      <c r="BE312" s="313" t="str">
        <f t="shared" ref="BE312" si="7327">IF($N312="Out (znižuje náklady)",AK312,"0")</f>
        <v>0</v>
      </c>
      <c r="BF312" s="313" t="str">
        <f t="shared" ref="BF312" si="7328">IF($N312="Out (znižuje náklady)",AL312,"0")</f>
        <v>0</v>
      </c>
      <c r="BG312" s="313" t="str">
        <f t="shared" ref="BG312" si="7329">IF($N312="Out (znižuje náklady)",AM312,"0")</f>
        <v>0</v>
      </c>
      <c r="BH312" s="313" t="str">
        <f t="shared" ref="BH312" si="7330">IF($N312="Out (znižuje náklady)",AN312,"0")</f>
        <v>0</v>
      </c>
      <c r="BI312" s="324" t="str">
        <f t="shared" ref="BI312" si="7331">IF($N312="Out (znižuje náklady)",AO312,"0")</f>
        <v>0</v>
      </c>
      <c r="BJ312" s="314">
        <f>IF(F312=vstupy!$B$47,0,1)</f>
        <v>1</v>
      </c>
      <c r="BK312" s="315">
        <f t="shared" ref="BK312" si="7332">$BJ312*AP312</f>
        <v>0</v>
      </c>
      <c r="BL312" s="313">
        <f t="shared" ref="BL312" si="7333">$BJ312*AQ312</f>
        <v>0</v>
      </c>
      <c r="BM312" s="313">
        <f t="shared" ref="BM312" si="7334">$BJ312*AR312</f>
        <v>0</v>
      </c>
      <c r="BN312" s="313">
        <f t="shared" ref="BN312" si="7335">$BJ312*AS312</f>
        <v>0</v>
      </c>
      <c r="BO312" s="313">
        <f t="shared" ref="BO312" si="7336">$BJ312*AT312</f>
        <v>0</v>
      </c>
      <c r="BP312" s="313">
        <f t="shared" ref="BP312" si="7337">$BJ312*AU312</f>
        <v>0</v>
      </c>
      <c r="BQ312" s="313">
        <f t="shared" ref="BQ312" si="7338">$BJ312*AV312</f>
        <v>0</v>
      </c>
      <c r="BR312" s="313">
        <f t="shared" ref="BR312" si="7339">$BJ312*AW312</f>
        <v>0</v>
      </c>
      <c r="BS312" s="313">
        <f t="shared" ref="BS312" si="7340">$BJ312*AX312</f>
        <v>0</v>
      </c>
      <c r="BT312" s="310">
        <f t="shared" ref="BT312" si="7341">$BJ312*AY312</f>
        <v>0</v>
      </c>
      <c r="BU312" s="315">
        <f t="shared" ref="BU312" si="7342">$BJ312*AZ312</f>
        <v>0</v>
      </c>
      <c r="BV312" s="313">
        <f t="shared" ref="BV312" si="7343">$BJ312*BA312</f>
        <v>0</v>
      </c>
      <c r="BW312" s="313">
        <f t="shared" ref="BW312" si="7344">$BJ312*BB312</f>
        <v>0</v>
      </c>
      <c r="BX312" s="313">
        <f t="shared" ref="BX312" si="7345">$BJ312*BC312</f>
        <v>0</v>
      </c>
      <c r="BY312" s="313">
        <f t="shared" ref="BY312" si="7346">$BJ312*BD312</f>
        <v>0</v>
      </c>
      <c r="BZ312" s="313">
        <f t="shared" ref="BZ312" si="7347">$BJ312*BE312</f>
        <v>0</v>
      </c>
      <c r="CA312" s="313">
        <f t="shared" ref="CA312" si="7348">$BJ312*BF312</f>
        <v>0</v>
      </c>
      <c r="CB312" s="313">
        <f t="shared" ref="CB312" si="7349">$BJ312*BG312</f>
        <v>0</v>
      </c>
      <c r="CC312" s="313">
        <f t="shared" ref="CC312" si="7350">$BJ312*BH312</f>
        <v>0</v>
      </c>
      <c r="CD312" s="310">
        <f t="shared" ref="CD312" si="7351">$BJ312*BI312</f>
        <v>0</v>
      </c>
      <c r="CE312" s="316">
        <f t="shared" ref="CE312" si="7352">IF(N312="Nemení sa",1,0)</f>
        <v>0</v>
      </c>
      <c r="CF312" s="315">
        <f t="shared" ref="CF312" si="7353">AG312*$CE312</f>
        <v>0</v>
      </c>
      <c r="CG312" s="313">
        <f t="shared" ref="CG312" si="7354">AI312*$CE312</f>
        <v>0</v>
      </c>
      <c r="CH312" s="313">
        <f t="shared" ref="CH312" si="7355">AK312*$CE312</f>
        <v>0</v>
      </c>
      <c r="CI312" s="313">
        <f t="shared" ref="CI312" si="7356">AM312*$CE312</f>
        <v>0</v>
      </c>
      <c r="CJ312" s="310">
        <f t="shared" ref="CJ312" si="7357">AO312*$CE312</f>
        <v>0</v>
      </c>
      <c r="CK312" s="317">
        <f t="shared" ref="CK312" si="7358">SUM(CF312:CJ314)</f>
        <v>0</v>
      </c>
      <c r="CL312" s="318">
        <f>IF(F312=vstupy!B$42,"1",0)</f>
        <v>0</v>
      </c>
      <c r="CM312" s="315">
        <f t="shared" ref="CM312" si="7359">IF($CL312="1",AP312,0)</f>
        <v>0</v>
      </c>
      <c r="CN312" s="313">
        <f t="shared" ref="CN312" si="7360">IF($CL312="1",AQ312,0)</f>
        <v>0</v>
      </c>
      <c r="CO312" s="313">
        <f t="shared" ref="CO312" si="7361">IF($CL312="1",AR312,0)</f>
        <v>0</v>
      </c>
      <c r="CP312" s="313">
        <f t="shared" ref="CP312" si="7362">IF($CL312="1",AS312,0)</f>
        <v>0</v>
      </c>
      <c r="CQ312" s="313">
        <f t="shared" ref="CQ312" si="7363">IF($CL312="1",AT312,0)</f>
        <v>0</v>
      </c>
      <c r="CR312" s="313">
        <f t="shared" ref="CR312" si="7364">IF($CL312="1",AU312,0)</f>
        <v>0</v>
      </c>
      <c r="CS312" s="313">
        <f t="shared" ref="CS312" si="7365">IF($CL312="1",AV312,0)</f>
        <v>0</v>
      </c>
      <c r="CT312" s="313">
        <f t="shared" ref="CT312" si="7366">IF($CL312="1",AW312,0)</f>
        <v>0</v>
      </c>
      <c r="CU312" s="313">
        <f t="shared" ref="CU312" si="7367">IF($CL312="1",AX312,0)</f>
        <v>0</v>
      </c>
      <c r="CV312" s="310">
        <f t="shared" ref="CV312" si="7368">IF($CL312="1",AY312,0)</f>
        <v>0</v>
      </c>
      <c r="CW312" s="314">
        <f t="shared" ref="CW312" si="7369">CP312+CT312+CV312</f>
        <v>0</v>
      </c>
      <c r="CX312" s="314">
        <f t="shared" ref="CX312" si="7370">CN312+CR312</f>
        <v>0</v>
      </c>
      <c r="CY312" s="315">
        <f t="shared" ref="CY312" si="7371">IF($CL312="1",AZ312,0)</f>
        <v>0</v>
      </c>
      <c r="CZ312" s="313">
        <f t="shared" ref="CZ312" si="7372">IF($CL312="1",BA312,0)</f>
        <v>0</v>
      </c>
      <c r="DA312" s="313">
        <f t="shared" ref="DA312" si="7373">IF($CL312="1",BB312,0)</f>
        <v>0</v>
      </c>
      <c r="DB312" s="313">
        <f t="shared" ref="DB312" si="7374">IF($CL312="1",BC312,0)</f>
        <v>0</v>
      </c>
      <c r="DC312" s="313">
        <f t="shared" ref="DC312" si="7375">IF($CL312="1",BD312,0)</f>
        <v>0</v>
      </c>
      <c r="DD312" s="313">
        <f t="shared" ref="DD312" si="7376">IF($CL312="1",BE312,0)</f>
        <v>0</v>
      </c>
      <c r="DE312" s="313">
        <f t="shared" ref="DE312" si="7377">IF($CL312="1",BF312,0)</f>
        <v>0</v>
      </c>
      <c r="DF312" s="313">
        <f t="shared" ref="DF312" si="7378">IF($CL312="1",BG312,0)</f>
        <v>0</v>
      </c>
      <c r="DG312" s="313">
        <f t="shared" ref="DG312" si="7379">IF($CL312="1",BH312,0)</f>
        <v>0</v>
      </c>
      <c r="DH312" s="310">
        <f t="shared" ref="DH312" si="7380">IF($CL312="1",BI312,0)</f>
        <v>0</v>
      </c>
      <c r="DI312" s="321">
        <f t="shared" ref="DI312" si="7381">DB312+DF312+DH312</f>
        <v>0</v>
      </c>
      <c r="DJ312" s="321">
        <f t="shared" ref="DJ312" si="7382">CZ312+DD312</f>
        <v>0</v>
      </c>
      <c r="DK312" s="322">
        <f t="shared" ref="DK312" si="7383">IF(CE312=0,1,0)</f>
        <v>1</v>
      </c>
      <c r="DL312" s="322">
        <f t="shared" ref="DL312" si="7384">IFERROR(IF($AF312="N",AH312+AJ312+AL312+AN312,AF312+AH312+AJ312+AL312+AN312),0)*$DK312</f>
        <v>0</v>
      </c>
      <c r="DM312" s="322">
        <f t="shared" ref="DM312" si="7385">(AG312+AI312+AK312+AM312+AO312)*$DK312</f>
        <v>0</v>
      </c>
      <c r="DN312" s="322">
        <f t="shared" ref="DN312" si="7386">AS312+AW312+AY312-CW312</f>
        <v>0</v>
      </c>
      <c r="DO312" s="322">
        <f t="shared" ref="DO312" si="7387">BC312+BG312+BI312-DI312</f>
        <v>0</v>
      </c>
      <c r="DP312" s="322">
        <f t="shared" ref="DP312" si="7388">DN312+DO312</f>
        <v>0</v>
      </c>
      <c r="DQ312" s="323" t="str">
        <f>IF(OR(F312=vstupy!B$40,F312=vstupy!B$41,F312=vstupy!B$42,),"0","1")</f>
        <v>1</v>
      </c>
      <c r="DR312" s="315">
        <f t="shared" ref="DR312" si="7389">IF($DQ312="1",AQ312,"0")+CF312</f>
        <v>0</v>
      </c>
      <c r="DS312" s="313">
        <f t="shared" ref="DS312" si="7390">IF($DQ312="1",AS312,"0")+CG312</f>
        <v>0</v>
      </c>
      <c r="DT312" s="313">
        <f t="shared" ref="DT312" si="7391">IF($DQ312="1",AU312,"0")+CH312</f>
        <v>0</v>
      </c>
      <c r="DU312" s="313">
        <f t="shared" ref="DU312" si="7392">IF($DQ312="1",AW312,"0")+CI312</f>
        <v>0</v>
      </c>
      <c r="DV312" s="310">
        <f t="shared" ref="DV312" si="7393">IF($DQ312="1",AY312,"0")+CJ312</f>
        <v>0</v>
      </c>
      <c r="DW312" s="311">
        <f t="shared" ref="DW312" si="7394">SUM(DR312:DV314)</f>
        <v>0</v>
      </c>
      <c r="DX312" s="315" t="str">
        <f t="shared" ref="DX312" si="7395">IF($DQ312="1",BA312,"0")</f>
        <v>0</v>
      </c>
      <c r="DY312" s="313" t="str">
        <f t="shared" ref="DY312" si="7396">IF($DQ312="1",BC312,"0")</f>
        <v>0</v>
      </c>
      <c r="DZ312" s="313" t="str">
        <f t="shared" ref="DZ312" si="7397">IF($DQ312="1",BE312,"0")</f>
        <v>0</v>
      </c>
      <c r="EA312" s="313" t="str">
        <f t="shared" ref="EA312" si="7398">IF($DQ312="1",BG312,"0")</f>
        <v>0</v>
      </c>
      <c r="EB312" s="310" t="str">
        <f t="shared" ref="EB312" si="7399">IF($DQ312="1",BI312,"0")</f>
        <v>0</v>
      </c>
      <c r="EC312" s="311">
        <f t="shared" ref="EC312" si="7400">SUM(DX312:EB314)</f>
        <v>0</v>
      </c>
      <c r="ED312" s="312">
        <f t="shared" ref="ED312" si="7401">EC312+DW312</f>
        <v>0</v>
      </c>
    </row>
    <row r="313" spans="2:134" ht="12.6" customHeight="1" x14ac:dyDescent="0.2">
      <c r="B313" s="366"/>
      <c r="C313" s="363"/>
      <c r="D313" s="363"/>
      <c r="E313" s="363"/>
      <c r="F313" s="356"/>
      <c r="G313" s="362"/>
      <c r="H313" s="308"/>
      <c r="I313" s="308"/>
      <c r="J313" s="299"/>
      <c r="K313" s="356"/>
      <c r="L313" s="348"/>
      <c r="M313" s="354"/>
      <c r="N313" s="348"/>
      <c r="O313" s="348"/>
      <c r="P313" s="348"/>
      <c r="Q313" s="349"/>
      <c r="R313" s="350"/>
      <c r="S313" s="348"/>
      <c r="T313" s="351"/>
      <c r="U313" s="349"/>
      <c r="V313" s="350"/>
      <c r="W313" s="348"/>
      <c r="X313" s="283" t="s">
        <v>157</v>
      </c>
      <c r="Y313" s="284" t="s">
        <v>152</v>
      </c>
      <c r="Z313" s="285">
        <f>VLOOKUP($X313,vstupy!$B$18:$F$31,MATCH($Y313,vstupy!$B$17:$F$17,0),0)</f>
        <v>0</v>
      </c>
      <c r="AA313" s="286" t="s">
        <v>158</v>
      </c>
      <c r="AB313" s="285">
        <f>VLOOKUP($AA313,vstupy!$B$34:$C$36,2,FALSE)</f>
        <v>0</v>
      </c>
      <c r="AC313" s="285">
        <f t="shared" si="5775"/>
        <v>0</v>
      </c>
      <c r="AD313" s="339"/>
      <c r="AE313" s="326"/>
      <c r="AF313" s="315"/>
      <c r="AG313" s="330"/>
      <c r="AH313" s="330"/>
      <c r="AI313" s="330"/>
      <c r="AJ313" s="330"/>
      <c r="AK313" s="330"/>
      <c r="AL313" s="330"/>
      <c r="AM313" s="335"/>
      <c r="AN313" s="330"/>
      <c r="AO313" s="336"/>
      <c r="AP313" s="315"/>
      <c r="AQ313" s="313"/>
      <c r="AR313" s="313"/>
      <c r="AS313" s="313"/>
      <c r="AT313" s="313"/>
      <c r="AU313" s="313"/>
      <c r="AV313" s="313"/>
      <c r="AW313" s="313"/>
      <c r="AX313" s="313"/>
      <c r="AY313" s="313"/>
      <c r="AZ313" s="313"/>
      <c r="BA313" s="313"/>
      <c r="BB313" s="313"/>
      <c r="BC313" s="313"/>
      <c r="BD313" s="313"/>
      <c r="BE313" s="313"/>
      <c r="BF313" s="313"/>
      <c r="BG313" s="313"/>
      <c r="BH313" s="313"/>
      <c r="BI313" s="324"/>
      <c r="BJ313" s="314"/>
      <c r="BK313" s="315"/>
      <c r="BL313" s="313"/>
      <c r="BM313" s="313"/>
      <c r="BN313" s="313"/>
      <c r="BO313" s="313"/>
      <c r="BP313" s="313"/>
      <c r="BQ313" s="313"/>
      <c r="BR313" s="313"/>
      <c r="BS313" s="313"/>
      <c r="BT313" s="310"/>
      <c r="BU313" s="315"/>
      <c r="BV313" s="313"/>
      <c r="BW313" s="313"/>
      <c r="BX313" s="313"/>
      <c r="BY313" s="313"/>
      <c r="BZ313" s="313"/>
      <c r="CA313" s="313"/>
      <c r="CB313" s="313"/>
      <c r="CC313" s="313"/>
      <c r="CD313" s="310"/>
      <c r="CE313" s="316"/>
      <c r="CF313" s="315"/>
      <c r="CG313" s="313"/>
      <c r="CH313" s="313"/>
      <c r="CI313" s="313"/>
      <c r="CJ313" s="310"/>
      <c r="CK313" s="317"/>
      <c r="CL313" s="319"/>
      <c r="CM313" s="315"/>
      <c r="CN313" s="313"/>
      <c r="CO313" s="313"/>
      <c r="CP313" s="313"/>
      <c r="CQ313" s="313"/>
      <c r="CR313" s="313"/>
      <c r="CS313" s="313"/>
      <c r="CT313" s="313"/>
      <c r="CU313" s="313"/>
      <c r="CV313" s="310"/>
      <c r="CW313" s="314"/>
      <c r="CX313" s="314"/>
      <c r="CY313" s="315"/>
      <c r="CZ313" s="313"/>
      <c r="DA313" s="313"/>
      <c r="DB313" s="313"/>
      <c r="DC313" s="313"/>
      <c r="DD313" s="313"/>
      <c r="DE313" s="313"/>
      <c r="DF313" s="313"/>
      <c r="DG313" s="313"/>
      <c r="DH313" s="310"/>
      <c r="DI313" s="321"/>
      <c r="DJ313" s="321"/>
      <c r="DK313" s="322"/>
      <c r="DL313" s="322"/>
      <c r="DM313" s="322"/>
      <c r="DN313" s="322"/>
      <c r="DO313" s="322"/>
      <c r="DP313" s="322"/>
      <c r="DQ313" s="323"/>
      <c r="DR313" s="315"/>
      <c r="DS313" s="313"/>
      <c r="DT313" s="313"/>
      <c r="DU313" s="313"/>
      <c r="DV313" s="310"/>
      <c r="DW313" s="311"/>
      <c r="DX313" s="315"/>
      <c r="DY313" s="313"/>
      <c r="DZ313" s="313"/>
      <c r="EA313" s="313"/>
      <c r="EB313" s="310"/>
      <c r="EC313" s="311"/>
      <c r="ED313" s="312"/>
    </row>
    <row r="314" spans="2:134" ht="12.6" customHeight="1" thickBot="1" x14ac:dyDescent="0.25">
      <c r="B314" s="366"/>
      <c r="C314" s="363"/>
      <c r="D314" s="363"/>
      <c r="E314" s="363"/>
      <c r="F314" s="357"/>
      <c r="G314" s="362"/>
      <c r="H314" s="309"/>
      <c r="I314" s="309"/>
      <c r="J314" s="300"/>
      <c r="K314" s="357"/>
      <c r="L314" s="348"/>
      <c r="M314" s="354"/>
      <c r="N314" s="348"/>
      <c r="O314" s="348"/>
      <c r="P314" s="348"/>
      <c r="Q314" s="349"/>
      <c r="R314" s="350"/>
      <c r="S314" s="348"/>
      <c r="T314" s="351"/>
      <c r="U314" s="349"/>
      <c r="V314" s="350"/>
      <c r="W314" s="348"/>
      <c r="X314" s="283" t="s">
        <v>157</v>
      </c>
      <c r="Y314" s="284" t="s">
        <v>152</v>
      </c>
      <c r="Z314" s="285">
        <f>VLOOKUP($X314,vstupy!$B$18:$F$31,MATCH($Y314,vstupy!$B$17:$F$17,0),0)</f>
        <v>0</v>
      </c>
      <c r="AA314" s="286" t="s">
        <v>158</v>
      </c>
      <c r="AB314" s="285">
        <f>VLOOKUP($AA314,vstupy!$B$34:$C$36,2,FALSE)</f>
        <v>0</v>
      </c>
      <c r="AC314" s="285">
        <f t="shared" si="5775"/>
        <v>0</v>
      </c>
      <c r="AD314" s="340"/>
      <c r="AE314" s="327"/>
      <c r="AF314" s="329"/>
      <c r="AG314" s="331"/>
      <c r="AH314" s="331"/>
      <c r="AI314" s="330"/>
      <c r="AJ314" s="331"/>
      <c r="AK314" s="331"/>
      <c r="AL314" s="331"/>
      <c r="AM314" s="333"/>
      <c r="AN314" s="330"/>
      <c r="AO314" s="337"/>
      <c r="AP314" s="315"/>
      <c r="AQ314" s="313"/>
      <c r="AR314" s="313"/>
      <c r="AS314" s="313"/>
      <c r="AT314" s="313"/>
      <c r="AU314" s="313"/>
      <c r="AV314" s="313"/>
      <c r="AW314" s="313"/>
      <c r="AX314" s="313"/>
      <c r="AY314" s="313"/>
      <c r="AZ314" s="313"/>
      <c r="BA314" s="313"/>
      <c r="BB314" s="313"/>
      <c r="BC314" s="313"/>
      <c r="BD314" s="313"/>
      <c r="BE314" s="313"/>
      <c r="BF314" s="313"/>
      <c r="BG314" s="313"/>
      <c r="BH314" s="313"/>
      <c r="BI314" s="324"/>
      <c r="BJ314" s="314"/>
      <c r="BK314" s="315"/>
      <c r="BL314" s="313"/>
      <c r="BM314" s="313"/>
      <c r="BN314" s="313"/>
      <c r="BO314" s="313"/>
      <c r="BP314" s="313"/>
      <c r="BQ314" s="313"/>
      <c r="BR314" s="313"/>
      <c r="BS314" s="313"/>
      <c r="BT314" s="310"/>
      <c r="BU314" s="315"/>
      <c r="BV314" s="313"/>
      <c r="BW314" s="313"/>
      <c r="BX314" s="313"/>
      <c r="BY314" s="313"/>
      <c r="BZ314" s="313"/>
      <c r="CA314" s="313"/>
      <c r="CB314" s="313"/>
      <c r="CC314" s="313"/>
      <c r="CD314" s="310"/>
      <c r="CE314" s="316"/>
      <c r="CF314" s="315"/>
      <c r="CG314" s="313"/>
      <c r="CH314" s="313"/>
      <c r="CI314" s="313"/>
      <c r="CJ314" s="310"/>
      <c r="CK314" s="317"/>
      <c r="CL314" s="320"/>
      <c r="CM314" s="315"/>
      <c r="CN314" s="313"/>
      <c r="CO314" s="313"/>
      <c r="CP314" s="313"/>
      <c r="CQ314" s="313"/>
      <c r="CR314" s="313"/>
      <c r="CS314" s="313"/>
      <c r="CT314" s="313"/>
      <c r="CU314" s="313"/>
      <c r="CV314" s="310"/>
      <c r="CW314" s="314"/>
      <c r="CX314" s="314"/>
      <c r="CY314" s="315"/>
      <c r="CZ314" s="313"/>
      <c r="DA314" s="313"/>
      <c r="DB314" s="313"/>
      <c r="DC314" s="313"/>
      <c r="DD314" s="313"/>
      <c r="DE314" s="313"/>
      <c r="DF314" s="313"/>
      <c r="DG314" s="313"/>
      <c r="DH314" s="310"/>
      <c r="DI314" s="321"/>
      <c r="DJ314" s="321"/>
      <c r="DK314" s="322"/>
      <c r="DL314" s="322"/>
      <c r="DM314" s="322"/>
      <c r="DN314" s="322"/>
      <c r="DO314" s="322"/>
      <c r="DP314" s="322"/>
      <c r="DQ314" s="323"/>
      <c r="DR314" s="315"/>
      <c r="DS314" s="313"/>
      <c r="DT314" s="313"/>
      <c r="DU314" s="313"/>
      <c r="DV314" s="310"/>
      <c r="DW314" s="311"/>
      <c r="DX314" s="315"/>
      <c r="DY314" s="313"/>
      <c r="DZ314" s="313"/>
      <c r="EA314" s="313"/>
      <c r="EB314" s="310"/>
      <c r="EC314" s="311"/>
      <c r="ED314" s="312"/>
    </row>
    <row r="315" spans="2:134" ht="12.6" customHeight="1" x14ac:dyDescent="0.2">
      <c r="B315" s="365">
        <f t="shared" si="5563"/>
        <v>103</v>
      </c>
      <c r="C315" s="364"/>
      <c r="D315" s="364"/>
      <c r="E315" s="364"/>
      <c r="F315" s="358"/>
      <c r="G315" s="361"/>
      <c r="H315" s="301" t="str">
        <f t="shared" ref="H315:H375" si="7402">IF($F315="3e)  Skoršia transpozícia  - zavedenie transpozície pred termínom ktorý určuje smernica EÚ. "," ","")</f>
        <v/>
      </c>
      <c r="I315" s="301" t="str">
        <f t="shared" si="5772"/>
        <v>NA</v>
      </c>
      <c r="J315" s="304">
        <f t="shared" ref="J315" si="7403">IF(I315&gt;12,1,I315/12)</f>
        <v>1</v>
      </c>
      <c r="K315" s="358"/>
      <c r="L315" s="344"/>
      <c r="M315" s="354">
        <f t="shared" ref="M315" si="7404">IF(L315="N",0,L315)</f>
        <v>0</v>
      </c>
      <c r="N315" s="344" t="s">
        <v>212</v>
      </c>
      <c r="O315" s="344"/>
      <c r="P315" s="344"/>
      <c r="Q315" s="345" t="s">
        <v>36</v>
      </c>
      <c r="R315" s="346">
        <f>VLOOKUP(Q315,vstupy!$B$3:$C$15,2,FALSE)</f>
        <v>0</v>
      </c>
      <c r="S315" s="344"/>
      <c r="T315" s="347"/>
      <c r="U315" s="345" t="s">
        <v>36</v>
      </c>
      <c r="V315" s="346">
        <f>VLOOKUP(U315,vstupy!$B$3:$C$15,2,FALSE)</f>
        <v>0</v>
      </c>
      <c r="W315" s="344"/>
      <c r="X315" s="174" t="s">
        <v>157</v>
      </c>
      <c r="Y315" s="188" t="s">
        <v>152</v>
      </c>
      <c r="Z315" s="185">
        <f>VLOOKUP($X315,vstupy!$B$18:$F$31,MATCH($Y315,vstupy!$B$17:$F$17,0),0)</f>
        <v>0</v>
      </c>
      <c r="AA315" s="121" t="s">
        <v>158</v>
      </c>
      <c r="AB315" s="185">
        <f>VLOOKUP($AA315,vstupy!$B$34:$C$36,2,FALSE)</f>
        <v>0</v>
      </c>
      <c r="AC315" s="185">
        <f t="shared" si="5775"/>
        <v>0</v>
      </c>
      <c r="AD315" s="341" t="s">
        <v>36</v>
      </c>
      <c r="AE315" s="325">
        <f>VLOOKUP(AD315,vstupy!$B$3:$C$15,2,FALSE)</f>
        <v>0</v>
      </c>
      <c r="AF315" s="328" t="str">
        <f t="shared" ref="AF315" si="7405">IFERROR(IF(M315=0,"N",O315/L315*J315),0)</f>
        <v>N</v>
      </c>
      <c r="AG315" s="330">
        <f t="shared" ref="AG315" si="7406">O315*J315</f>
        <v>0</v>
      </c>
      <c r="AH315" s="332">
        <f t="shared" ref="AH315" si="7407">P315*R315*J315</f>
        <v>0</v>
      </c>
      <c r="AI315" s="333">
        <f t="shared" ref="AI315" si="7408">IFERROR(AH315*M315,0)</f>
        <v>0</v>
      </c>
      <c r="AJ315" s="332" t="str">
        <f t="shared" ref="AJ315" si="7409">IFERROR(IF(M315=0,"N",S315/L315*J315),0)</f>
        <v>N</v>
      </c>
      <c r="AK315" s="330">
        <f t="shared" ref="AK315" si="7410">S315*J315</f>
        <v>0</v>
      </c>
      <c r="AL315" s="330">
        <f t="shared" ref="AL315" si="7411">T315*V315*J315</f>
        <v>0</v>
      </c>
      <c r="AM315" s="334">
        <f t="shared" ref="AM315" si="7412">IFERROR(AL315*M315,0)</f>
        <v>0</v>
      </c>
      <c r="AN315" s="333">
        <f t="shared" ref="AN315" si="7413">IF(W315&gt;0,IF(AE315&gt;0,($G$5/160)*(W315/60)*AE315*J315,0),IF(AE315&gt;0,($G$5/160)*((AC315+AC316+AC317)/60)*AE315*J315,0))</f>
        <v>0</v>
      </c>
      <c r="AO315" s="336">
        <f t="shared" ref="AO315" si="7414">IFERROR(AN315*M315,0)</f>
        <v>0</v>
      </c>
      <c r="AP315" s="315">
        <f t="shared" ref="AP315" si="7415">IF($N315="In (zvyšuje náklady)",AF315,0)</f>
        <v>0</v>
      </c>
      <c r="AQ315" s="313">
        <f t="shared" ref="AQ315" si="7416">IF($N315="In (zvyšuje náklady)",AG315,0)</f>
        <v>0</v>
      </c>
      <c r="AR315" s="313">
        <f t="shared" ref="AR315" si="7417">IF($N315="In (zvyšuje náklady)",AH315,0)</f>
        <v>0</v>
      </c>
      <c r="AS315" s="313">
        <f t="shared" ref="AS315" si="7418">IF($N315="In (zvyšuje náklady)",AI315,0)</f>
        <v>0</v>
      </c>
      <c r="AT315" s="313">
        <f t="shared" ref="AT315" si="7419">IF($N315="In (zvyšuje náklady)",AJ315,0)</f>
        <v>0</v>
      </c>
      <c r="AU315" s="313">
        <f t="shared" ref="AU315" si="7420">IF($N315="In (zvyšuje náklady)",AK315,0)</f>
        <v>0</v>
      </c>
      <c r="AV315" s="313">
        <f t="shared" ref="AV315" si="7421">IF($N315="In (zvyšuje náklady)",AL315,0)</f>
        <v>0</v>
      </c>
      <c r="AW315" s="313">
        <f t="shared" ref="AW315" si="7422">IF($N315="In (zvyšuje náklady)",AM315,0)</f>
        <v>0</v>
      </c>
      <c r="AX315" s="313">
        <f t="shared" ref="AX315" si="7423">IF($N315="In (zvyšuje náklady)",AN315,0)</f>
        <v>0</v>
      </c>
      <c r="AY315" s="313">
        <f t="shared" ref="AY315" si="7424">IF($N315="In (zvyšuje náklady)",AO315,0)</f>
        <v>0</v>
      </c>
      <c r="AZ315" s="313" t="str">
        <f t="shared" ref="AZ315" si="7425">IF($N315="Out (znižuje náklady)",AF315,"0")</f>
        <v>0</v>
      </c>
      <c r="BA315" s="313" t="str">
        <f t="shared" ref="BA315" si="7426">IF($N315="Out (znižuje náklady)",AG315,"0")</f>
        <v>0</v>
      </c>
      <c r="BB315" s="313" t="str">
        <f t="shared" ref="BB315" si="7427">IF($N315="Out (znižuje náklady)",AH315,"0")</f>
        <v>0</v>
      </c>
      <c r="BC315" s="313" t="str">
        <f t="shared" ref="BC315" si="7428">IF($N315="Out (znižuje náklady)",AI315,"0")</f>
        <v>0</v>
      </c>
      <c r="BD315" s="313" t="str">
        <f t="shared" ref="BD315" si="7429">IF($N315="Out (znižuje náklady)",AJ315,"0")</f>
        <v>0</v>
      </c>
      <c r="BE315" s="313" t="str">
        <f t="shared" ref="BE315" si="7430">IF($N315="Out (znižuje náklady)",AK315,"0")</f>
        <v>0</v>
      </c>
      <c r="BF315" s="313" t="str">
        <f t="shared" ref="BF315" si="7431">IF($N315="Out (znižuje náklady)",AL315,"0")</f>
        <v>0</v>
      </c>
      <c r="BG315" s="313" t="str">
        <f t="shared" ref="BG315" si="7432">IF($N315="Out (znižuje náklady)",AM315,"0")</f>
        <v>0</v>
      </c>
      <c r="BH315" s="313" t="str">
        <f t="shared" ref="BH315" si="7433">IF($N315="Out (znižuje náklady)",AN315,"0")</f>
        <v>0</v>
      </c>
      <c r="BI315" s="324" t="str">
        <f t="shared" ref="BI315" si="7434">IF($N315="Out (znižuje náklady)",AO315,"0")</f>
        <v>0</v>
      </c>
      <c r="BJ315" s="314">
        <f>IF(F315=vstupy!$B$47,0,1)</f>
        <v>1</v>
      </c>
      <c r="BK315" s="315">
        <f t="shared" ref="BK315" si="7435">$BJ315*AP315</f>
        <v>0</v>
      </c>
      <c r="BL315" s="313">
        <f t="shared" ref="BL315" si="7436">$BJ315*AQ315</f>
        <v>0</v>
      </c>
      <c r="BM315" s="313">
        <f t="shared" ref="BM315" si="7437">$BJ315*AR315</f>
        <v>0</v>
      </c>
      <c r="BN315" s="313">
        <f t="shared" ref="BN315" si="7438">$BJ315*AS315</f>
        <v>0</v>
      </c>
      <c r="BO315" s="313">
        <f t="shared" ref="BO315" si="7439">$BJ315*AT315</f>
        <v>0</v>
      </c>
      <c r="BP315" s="313">
        <f t="shared" ref="BP315" si="7440">$BJ315*AU315</f>
        <v>0</v>
      </c>
      <c r="BQ315" s="313">
        <f t="shared" ref="BQ315" si="7441">$BJ315*AV315</f>
        <v>0</v>
      </c>
      <c r="BR315" s="313">
        <f t="shared" ref="BR315" si="7442">$BJ315*AW315</f>
        <v>0</v>
      </c>
      <c r="BS315" s="313">
        <f t="shared" ref="BS315" si="7443">$BJ315*AX315</f>
        <v>0</v>
      </c>
      <c r="BT315" s="310">
        <f t="shared" ref="BT315" si="7444">$BJ315*AY315</f>
        <v>0</v>
      </c>
      <c r="BU315" s="315">
        <f t="shared" ref="BU315" si="7445">$BJ315*AZ315</f>
        <v>0</v>
      </c>
      <c r="BV315" s="313">
        <f t="shared" ref="BV315" si="7446">$BJ315*BA315</f>
        <v>0</v>
      </c>
      <c r="BW315" s="313">
        <f t="shared" ref="BW315" si="7447">$BJ315*BB315</f>
        <v>0</v>
      </c>
      <c r="BX315" s="313">
        <f t="shared" ref="BX315" si="7448">$BJ315*BC315</f>
        <v>0</v>
      </c>
      <c r="BY315" s="313">
        <f t="shared" ref="BY315" si="7449">$BJ315*BD315</f>
        <v>0</v>
      </c>
      <c r="BZ315" s="313">
        <f t="shared" ref="BZ315" si="7450">$BJ315*BE315</f>
        <v>0</v>
      </c>
      <c r="CA315" s="313">
        <f t="shared" ref="CA315" si="7451">$BJ315*BF315</f>
        <v>0</v>
      </c>
      <c r="CB315" s="313">
        <f t="shared" ref="CB315" si="7452">$BJ315*BG315</f>
        <v>0</v>
      </c>
      <c r="CC315" s="313">
        <f t="shared" ref="CC315" si="7453">$BJ315*BH315</f>
        <v>0</v>
      </c>
      <c r="CD315" s="310">
        <f t="shared" ref="CD315" si="7454">$BJ315*BI315</f>
        <v>0</v>
      </c>
      <c r="CE315" s="316">
        <f t="shared" ref="CE315" si="7455">IF(N315="Nemení sa",1,0)</f>
        <v>0</v>
      </c>
      <c r="CF315" s="315">
        <f t="shared" ref="CF315" si="7456">AG315*$CE315</f>
        <v>0</v>
      </c>
      <c r="CG315" s="313">
        <f t="shared" ref="CG315" si="7457">AI315*$CE315</f>
        <v>0</v>
      </c>
      <c r="CH315" s="313">
        <f t="shared" ref="CH315" si="7458">AK315*$CE315</f>
        <v>0</v>
      </c>
      <c r="CI315" s="313">
        <f t="shared" ref="CI315" si="7459">AM315*$CE315</f>
        <v>0</v>
      </c>
      <c r="CJ315" s="310">
        <f t="shared" ref="CJ315" si="7460">AO315*$CE315</f>
        <v>0</v>
      </c>
      <c r="CK315" s="317">
        <f t="shared" ref="CK315" si="7461">SUM(CF315:CJ317)</f>
        <v>0</v>
      </c>
      <c r="CL315" s="318">
        <f>IF(F315=vstupy!B$42,"1",0)</f>
        <v>0</v>
      </c>
      <c r="CM315" s="315">
        <f t="shared" ref="CM315" si="7462">IF($CL315="1",AP315,0)</f>
        <v>0</v>
      </c>
      <c r="CN315" s="313">
        <f t="shared" ref="CN315" si="7463">IF($CL315="1",AQ315,0)</f>
        <v>0</v>
      </c>
      <c r="CO315" s="313">
        <f t="shared" ref="CO315" si="7464">IF($CL315="1",AR315,0)</f>
        <v>0</v>
      </c>
      <c r="CP315" s="313">
        <f t="shared" ref="CP315" si="7465">IF($CL315="1",AS315,0)</f>
        <v>0</v>
      </c>
      <c r="CQ315" s="313">
        <f t="shared" ref="CQ315" si="7466">IF($CL315="1",AT315,0)</f>
        <v>0</v>
      </c>
      <c r="CR315" s="313">
        <f t="shared" ref="CR315" si="7467">IF($CL315="1",AU315,0)</f>
        <v>0</v>
      </c>
      <c r="CS315" s="313">
        <f t="shared" ref="CS315" si="7468">IF($CL315="1",AV315,0)</f>
        <v>0</v>
      </c>
      <c r="CT315" s="313">
        <f t="shared" ref="CT315" si="7469">IF($CL315="1",AW315,0)</f>
        <v>0</v>
      </c>
      <c r="CU315" s="313">
        <f t="shared" ref="CU315" si="7470">IF($CL315="1",AX315,0)</f>
        <v>0</v>
      </c>
      <c r="CV315" s="310">
        <f t="shared" ref="CV315" si="7471">IF($CL315="1",AY315,0)</f>
        <v>0</v>
      </c>
      <c r="CW315" s="314">
        <f t="shared" ref="CW315" si="7472">CP315+CT315+CV315</f>
        <v>0</v>
      </c>
      <c r="CX315" s="314">
        <f t="shared" ref="CX315" si="7473">CN315+CR315</f>
        <v>0</v>
      </c>
      <c r="CY315" s="315">
        <f t="shared" ref="CY315" si="7474">IF($CL315="1",AZ315,0)</f>
        <v>0</v>
      </c>
      <c r="CZ315" s="313">
        <f t="shared" ref="CZ315" si="7475">IF($CL315="1",BA315,0)</f>
        <v>0</v>
      </c>
      <c r="DA315" s="313">
        <f t="shared" ref="DA315" si="7476">IF($CL315="1",BB315,0)</f>
        <v>0</v>
      </c>
      <c r="DB315" s="313">
        <f t="shared" ref="DB315" si="7477">IF($CL315="1",BC315,0)</f>
        <v>0</v>
      </c>
      <c r="DC315" s="313">
        <f t="shared" ref="DC315" si="7478">IF($CL315="1",BD315,0)</f>
        <v>0</v>
      </c>
      <c r="DD315" s="313">
        <f t="shared" ref="DD315" si="7479">IF($CL315="1",BE315,0)</f>
        <v>0</v>
      </c>
      <c r="DE315" s="313">
        <f t="shared" ref="DE315" si="7480">IF($CL315="1",BF315,0)</f>
        <v>0</v>
      </c>
      <c r="DF315" s="313">
        <f t="shared" ref="DF315" si="7481">IF($CL315="1",BG315,0)</f>
        <v>0</v>
      </c>
      <c r="DG315" s="313">
        <f t="shared" ref="DG315" si="7482">IF($CL315="1",BH315,0)</f>
        <v>0</v>
      </c>
      <c r="DH315" s="310">
        <f t="shared" ref="DH315" si="7483">IF($CL315="1",BI315,0)</f>
        <v>0</v>
      </c>
      <c r="DI315" s="321">
        <f t="shared" ref="DI315" si="7484">DB315+DF315+DH315</f>
        <v>0</v>
      </c>
      <c r="DJ315" s="321">
        <f t="shared" ref="DJ315" si="7485">CZ315+DD315</f>
        <v>0</v>
      </c>
      <c r="DK315" s="322">
        <f t="shared" ref="DK315" si="7486">IF(CE315=0,1,0)</f>
        <v>1</v>
      </c>
      <c r="DL315" s="322">
        <f t="shared" ref="DL315" si="7487">IFERROR(IF($AF315="N",AH315+AJ315+AL315+AN315,AF315+AH315+AJ315+AL315+AN315),0)*$DK315</f>
        <v>0</v>
      </c>
      <c r="DM315" s="322">
        <f t="shared" ref="DM315" si="7488">(AG315+AI315+AK315+AM315+AO315)*$DK315</f>
        <v>0</v>
      </c>
      <c r="DN315" s="322">
        <f t="shared" ref="DN315" si="7489">AS315+AW315+AY315-CW315</f>
        <v>0</v>
      </c>
      <c r="DO315" s="322">
        <f t="shared" ref="DO315" si="7490">BC315+BG315+BI315-DI315</f>
        <v>0</v>
      </c>
      <c r="DP315" s="322">
        <f t="shared" ref="DP315" si="7491">DN315+DO315</f>
        <v>0</v>
      </c>
      <c r="DQ315" s="323" t="str">
        <f>IF(OR(F315=vstupy!B$40,F315=vstupy!B$41,F315=vstupy!B$42,),"0","1")</f>
        <v>1</v>
      </c>
      <c r="DR315" s="315">
        <f t="shared" ref="DR315" si="7492">IF($DQ315="1",AQ315,"0")+CF315</f>
        <v>0</v>
      </c>
      <c r="DS315" s="313">
        <f t="shared" ref="DS315" si="7493">IF($DQ315="1",AS315,"0")+CG315</f>
        <v>0</v>
      </c>
      <c r="DT315" s="313">
        <f t="shared" ref="DT315" si="7494">IF($DQ315="1",AU315,"0")+CH315</f>
        <v>0</v>
      </c>
      <c r="DU315" s="313">
        <f t="shared" ref="DU315" si="7495">IF($DQ315="1",AW315,"0")+CI315</f>
        <v>0</v>
      </c>
      <c r="DV315" s="310">
        <f t="shared" ref="DV315" si="7496">IF($DQ315="1",AY315,"0")+CJ315</f>
        <v>0</v>
      </c>
      <c r="DW315" s="311">
        <f t="shared" ref="DW315" si="7497">SUM(DR315:DV317)</f>
        <v>0</v>
      </c>
      <c r="DX315" s="315" t="str">
        <f t="shared" ref="DX315" si="7498">IF($DQ315="1",BA315,"0")</f>
        <v>0</v>
      </c>
      <c r="DY315" s="313" t="str">
        <f t="shared" ref="DY315" si="7499">IF($DQ315="1",BC315,"0")</f>
        <v>0</v>
      </c>
      <c r="DZ315" s="313" t="str">
        <f t="shared" ref="DZ315" si="7500">IF($DQ315="1",BE315,"0")</f>
        <v>0</v>
      </c>
      <c r="EA315" s="313" t="str">
        <f t="shared" ref="EA315" si="7501">IF($DQ315="1",BG315,"0")</f>
        <v>0</v>
      </c>
      <c r="EB315" s="310" t="str">
        <f t="shared" ref="EB315" si="7502">IF($DQ315="1",BI315,"0")</f>
        <v>0</v>
      </c>
      <c r="EC315" s="311">
        <f t="shared" ref="EC315" si="7503">SUM(DX315:EB317)</f>
        <v>0</v>
      </c>
      <c r="ED315" s="312">
        <f t="shared" ref="ED315" si="7504">EC315+DW315</f>
        <v>0</v>
      </c>
    </row>
    <row r="316" spans="2:134" ht="12.6" customHeight="1" x14ac:dyDescent="0.2">
      <c r="B316" s="365"/>
      <c r="C316" s="364"/>
      <c r="D316" s="364"/>
      <c r="E316" s="364"/>
      <c r="F316" s="359"/>
      <c r="G316" s="361"/>
      <c r="H316" s="302"/>
      <c r="I316" s="302"/>
      <c r="J316" s="305"/>
      <c r="K316" s="359"/>
      <c r="L316" s="344"/>
      <c r="M316" s="354"/>
      <c r="N316" s="344"/>
      <c r="O316" s="344"/>
      <c r="P316" s="344"/>
      <c r="Q316" s="345"/>
      <c r="R316" s="346"/>
      <c r="S316" s="344"/>
      <c r="T316" s="347"/>
      <c r="U316" s="345"/>
      <c r="V316" s="346"/>
      <c r="W316" s="344"/>
      <c r="X316" s="174" t="s">
        <v>157</v>
      </c>
      <c r="Y316" s="188" t="s">
        <v>152</v>
      </c>
      <c r="Z316" s="185">
        <f>VLOOKUP($X316,vstupy!$B$18:$F$31,MATCH($Y316,vstupy!$B$17:$F$17,0),0)</f>
        <v>0</v>
      </c>
      <c r="AA316" s="121" t="s">
        <v>158</v>
      </c>
      <c r="AB316" s="185">
        <f>VLOOKUP($AA316,vstupy!$B$34:$C$36,2,FALSE)</f>
        <v>0</v>
      </c>
      <c r="AC316" s="185">
        <f t="shared" si="5775"/>
        <v>0</v>
      </c>
      <c r="AD316" s="342"/>
      <c r="AE316" s="326"/>
      <c r="AF316" s="315"/>
      <c r="AG316" s="330"/>
      <c r="AH316" s="330"/>
      <c r="AI316" s="330"/>
      <c r="AJ316" s="330"/>
      <c r="AK316" s="330"/>
      <c r="AL316" s="330"/>
      <c r="AM316" s="335"/>
      <c r="AN316" s="330"/>
      <c r="AO316" s="336"/>
      <c r="AP316" s="315"/>
      <c r="AQ316" s="313"/>
      <c r="AR316" s="313"/>
      <c r="AS316" s="313"/>
      <c r="AT316" s="313"/>
      <c r="AU316" s="313"/>
      <c r="AV316" s="313"/>
      <c r="AW316" s="313"/>
      <c r="AX316" s="313"/>
      <c r="AY316" s="313"/>
      <c r="AZ316" s="313"/>
      <c r="BA316" s="313"/>
      <c r="BB316" s="313"/>
      <c r="BC316" s="313"/>
      <c r="BD316" s="313"/>
      <c r="BE316" s="313"/>
      <c r="BF316" s="313"/>
      <c r="BG316" s="313"/>
      <c r="BH316" s="313"/>
      <c r="BI316" s="324"/>
      <c r="BJ316" s="314"/>
      <c r="BK316" s="315"/>
      <c r="BL316" s="313"/>
      <c r="BM316" s="313"/>
      <c r="BN316" s="313"/>
      <c r="BO316" s="313"/>
      <c r="BP316" s="313"/>
      <c r="BQ316" s="313"/>
      <c r="BR316" s="313"/>
      <c r="BS316" s="313"/>
      <c r="BT316" s="310"/>
      <c r="BU316" s="315"/>
      <c r="BV316" s="313"/>
      <c r="BW316" s="313"/>
      <c r="BX316" s="313"/>
      <c r="BY316" s="313"/>
      <c r="BZ316" s="313"/>
      <c r="CA316" s="313"/>
      <c r="CB316" s="313"/>
      <c r="CC316" s="313"/>
      <c r="CD316" s="310"/>
      <c r="CE316" s="316"/>
      <c r="CF316" s="315"/>
      <c r="CG316" s="313"/>
      <c r="CH316" s="313"/>
      <c r="CI316" s="313"/>
      <c r="CJ316" s="310"/>
      <c r="CK316" s="317"/>
      <c r="CL316" s="319"/>
      <c r="CM316" s="315"/>
      <c r="CN316" s="313"/>
      <c r="CO316" s="313"/>
      <c r="CP316" s="313"/>
      <c r="CQ316" s="313"/>
      <c r="CR316" s="313"/>
      <c r="CS316" s="313"/>
      <c r="CT316" s="313"/>
      <c r="CU316" s="313"/>
      <c r="CV316" s="310"/>
      <c r="CW316" s="314"/>
      <c r="CX316" s="314"/>
      <c r="CY316" s="315"/>
      <c r="CZ316" s="313"/>
      <c r="DA316" s="313"/>
      <c r="DB316" s="313"/>
      <c r="DC316" s="313"/>
      <c r="DD316" s="313"/>
      <c r="DE316" s="313"/>
      <c r="DF316" s="313"/>
      <c r="DG316" s="313"/>
      <c r="DH316" s="310"/>
      <c r="DI316" s="321"/>
      <c r="DJ316" s="321"/>
      <c r="DK316" s="322"/>
      <c r="DL316" s="322"/>
      <c r="DM316" s="322"/>
      <c r="DN316" s="322"/>
      <c r="DO316" s="322"/>
      <c r="DP316" s="322"/>
      <c r="DQ316" s="323"/>
      <c r="DR316" s="315"/>
      <c r="DS316" s="313"/>
      <c r="DT316" s="313"/>
      <c r="DU316" s="313"/>
      <c r="DV316" s="310"/>
      <c r="DW316" s="311"/>
      <c r="DX316" s="315"/>
      <c r="DY316" s="313"/>
      <c r="DZ316" s="313"/>
      <c r="EA316" s="313"/>
      <c r="EB316" s="310"/>
      <c r="EC316" s="311"/>
      <c r="ED316" s="312"/>
    </row>
    <row r="317" spans="2:134" ht="12.6" customHeight="1" thickBot="1" x14ac:dyDescent="0.25">
      <c r="B317" s="365"/>
      <c r="C317" s="364"/>
      <c r="D317" s="364"/>
      <c r="E317" s="364"/>
      <c r="F317" s="360"/>
      <c r="G317" s="361"/>
      <c r="H317" s="303"/>
      <c r="I317" s="303"/>
      <c r="J317" s="306"/>
      <c r="K317" s="360"/>
      <c r="L317" s="344"/>
      <c r="M317" s="354"/>
      <c r="N317" s="344"/>
      <c r="O317" s="344"/>
      <c r="P317" s="344"/>
      <c r="Q317" s="345"/>
      <c r="R317" s="346"/>
      <c r="S317" s="344"/>
      <c r="T317" s="347"/>
      <c r="U317" s="345"/>
      <c r="V317" s="346"/>
      <c r="W317" s="344"/>
      <c r="X317" s="174" t="s">
        <v>157</v>
      </c>
      <c r="Y317" s="188" t="s">
        <v>152</v>
      </c>
      <c r="Z317" s="185">
        <f>VLOOKUP($X317,vstupy!$B$18:$F$31,MATCH($Y317,vstupy!$B$17:$F$17,0),0)</f>
        <v>0</v>
      </c>
      <c r="AA317" s="121" t="s">
        <v>158</v>
      </c>
      <c r="AB317" s="185">
        <f>VLOOKUP($AA317,vstupy!$B$34:$C$36,2,FALSE)</f>
        <v>0</v>
      </c>
      <c r="AC317" s="185">
        <f t="shared" si="5775"/>
        <v>0</v>
      </c>
      <c r="AD317" s="343"/>
      <c r="AE317" s="327"/>
      <c r="AF317" s="329"/>
      <c r="AG317" s="331"/>
      <c r="AH317" s="331"/>
      <c r="AI317" s="330"/>
      <c r="AJ317" s="331"/>
      <c r="AK317" s="331"/>
      <c r="AL317" s="331"/>
      <c r="AM317" s="333"/>
      <c r="AN317" s="330"/>
      <c r="AO317" s="337"/>
      <c r="AP317" s="315"/>
      <c r="AQ317" s="313"/>
      <c r="AR317" s="313"/>
      <c r="AS317" s="313"/>
      <c r="AT317" s="313"/>
      <c r="AU317" s="313"/>
      <c r="AV317" s="313"/>
      <c r="AW317" s="313"/>
      <c r="AX317" s="313"/>
      <c r="AY317" s="313"/>
      <c r="AZ317" s="313"/>
      <c r="BA317" s="313"/>
      <c r="BB317" s="313"/>
      <c r="BC317" s="313"/>
      <c r="BD317" s="313"/>
      <c r="BE317" s="313"/>
      <c r="BF317" s="313"/>
      <c r="BG317" s="313"/>
      <c r="BH317" s="313"/>
      <c r="BI317" s="324"/>
      <c r="BJ317" s="314"/>
      <c r="BK317" s="315"/>
      <c r="BL317" s="313"/>
      <c r="BM317" s="313"/>
      <c r="BN317" s="313"/>
      <c r="BO317" s="313"/>
      <c r="BP317" s="313"/>
      <c r="BQ317" s="313"/>
      <c r="BR317" s="313"/>
      <c r="BS317" s="313"/>
      <c r="BT317" s="310"/>
      <c r="BU317" s="315"/>
      <c r="BV317" s="313"/>
      <c r="BW317" s="313"/>
      <c r="BX317" s="313"/>
      <c r="BY317" s="313"/>
      <c r="BZ317" s="313"/>
      <c r="CA317" s="313"/>
      <c r="CB317" s="313"/>
      <c r="CC317" s="313"/>
      <c r="CD317" s="310"/>
      <c r="CE317" s="316"/>
      <c r="CF317" s="315"/>
      <c r="CG317" s="313"/>
      <c r="CH317" s="313"/>
      <c r="CI317" s="313"/>
      <c r="CJ317" s="310"/>
      <c r="CK317" s="317"/>
      <c r="CL317" s="320"/>
      <c r="CM317" s="315"/>
      <c r="CN317" s="313"/>
      <c r="CO317" s="313"/>
      <c r="CP317" s="313"/>
      <c r="CQ317" s="313"/>
      <c r="CR317" s="313"/>
      <c r="CS317" s="313"/>
      <c r="CT317" s="313"/>
      <c r="CU317" s="313"/>
      <c r="CV317" s="310"/>
      <c r="CW317" s="314"/>
      <c r="CX317" s="314"/>
      <c r="CY317" s="315"/>
      <c r="CZ317" s="313"/>
      <c r="DA317" s="313"/>
      <c r="DB317" s="313"/>
      <c r="DC317" s="313"/>
      <c r="DD317" s="313"/>
      <c r="DE317" s="313"/>
      <c r="DF317" s="313"/>
      <c r="DG317" s="313"/>
      <c r="DH317" s="310"/>
      <c r="DI317" s="321"/>
      <c r="DJ317" s="321"/>
      <c r="DK317" s="322"/>
      <c r="DL317" s="322"/>
      <c r="DM317" s="322"/>
      <c r="DN317" s="322"/>
      <c r="DO317" s="322"/>
      <c r="DP317" s="322"/>
      <c r="DQ317" s="323"/>
      <c r="DR317" s="315"/>
      <c r="DS317" s="313"/>
      <c r="DT317" s="313"/>
      <c r="DU317" s="313"/>
      <c r="DV317" s="310"/>
      <c r="DW317" s="311"/>
      <c r="DX317" s="315"/>
      <c r="DY317" s="313"/>
      <c r="DZ317" s="313"/>
      <c r="EA317" s="313"/>
      <c r="EB317" s="310"/>
      <c r="EC317" s="311"/>
      <c r="ED317" s="312"/>
    </row>
    <row r="318" spans="2:134" ht="12.6" customHeight="1" x14ac:dyDescent="0.2">
      <c r="B318" s="366">
        <f t="shared" ref="B318" si="7505">B315+1</f>
        <v>104</v>
      </c>
      <c r="C318" s="363"/>
      <c r="D318" s="363"/>
      <c r="E318" s="363"/>
      <c r="F318" s="355"/>
      <c r="G318" s="362"/>
      <c r="H318" s="307" t="str">
        <f t="shared" ref="H318:H378" si="7506">IF($F318="3e)  Skoršia transpozícia  - zavedenie transpozície pred termínom ktorý určuje smernica EÚ. "," ","")</f>
        <v/>
      </c>
      <c r="I318" s="307" t="str">
        <f t="shared" si="5668"/>
        <v>NA</v>
      </c>
      <c r="J318" s="298">
        <f t="shared" si="5669"/>
        <v>1</v>
      </c>
      <c r="K318" s="355"/>
      <c r="L318" s="348"/>
      <c r="M318" s="354">
        <f t="shared" ref="M318" si="7507">IF(L318="N",0,L318)</f>
        <v>0</v>
      </c>
      <c r="N318" s="348" t="s">
        <v>212</v>
      </c>
      <c r="O318" s="348"/>
      <c r="P318" s="348"/>
      <c r="Q318" s="349" t="s">
        <v>36</v>
      </c>
      <c r="R318" s="350">
        <f>VLOOKUP(Q318,vstupy!$B$3:$C$15,2,FALSE)</f>
        <v>0</v>
      </c>
      <c r="S318" s="348"/>
      <c r="T318" s="351"/>
      <c r="U318" s="349" t="s">
        <v>36</v>
      </c>
      <c r="V318" s="350">
        <f>VLOOKUP(U318,vstupy!$B$3:$C$15,2,FALSE)</f>
        <v>0</v>
      </c>
      <c r="W318" s="348"/>
      <c r="X318" s="283" t="s">
        <v>157</v>
      </c>
      <c r="Y318" s="284" t="s">
        <v>152</v>
      </c>
      <c r="Z318" s="285">
        <f>VLOOKUP($X318,vstupy!$B$18:$F$31,MATCH($Y318,vstupy!$B$17:$F$17,0),0)</f>
        <v>0</v>
      </c>
      <c r="AA318" s="286" t="s">
        <v>158</v>
      </c>
      <c r="AB318" s="285">
        <f>VLOOKUP($AA318,vstupy!$B$34:$C$36,2,FALSE)</f>
        <v>0</v>
      </c>
      <c r="AC318" s="285">
        <f t="shared" si="5775"/>
        <v>0</v>
      </c>
      <c r="AD318" s="338" t="s">
        <v>36</v>
      </c>
      <c r="AE318" s="325">
        <f>VLOOKUP(AD318,vstupy!$B$3:$C$15,2,FALSE)</f>
        <v>0</v>
      </c>
      <c r="AF318" s="328" t="str">
        <f t="shared" ref="AF318" si="7508">IFERROR(IF(M318=0,"N",O318/L318*J318),0)</f>
        <v>N</v>
      </c>
      <c r="AG318" s="330">
        <f t="shared" ref="AG318" si="7509">O318*J318</f>
        <v>0</v>
      </c>
      <c r="AH318" s="332">
        <f t="shared" ref="AH318" si="7510">P318*R318*J318</f>
        <v>0</v>
      </c>
      <c r="AI318" s="333">
        <f t="shared" ref="AI318" si="7511">IFERROR(AH318*M318,0)</f>
        <v>0</v>
      </c>
      <c r="AJ318" s="332" t="str">
        <f t="shared" ref="AJ318" si="7512">IFERROR(IF(M318=0,"N",S318/L318*J318),0)</f>
        <v>N</v>
      </c>
      <c r="AK318" s="330">
        <f t="shared" ref="AK318" si="7513">S318*J318</f>
        <v>0</v>
      </c>
      <c r="AL318" s="330">
        <f t="shared" ref="AL318" si="7514">T318*V318*J318</f>
        <v>0</v>
      </c>
      <c r="AM318" s="334">
        <f t="shared" ref="AM318" si="7515">IFERROR(AL318*M318,0)</f>
        <v>0</v>
      </c>
      <c r="AN318" s="333">
        <f t="shared" ref="AN318" si="7516">IF(W318&gt;0,IF(AE318&gt;0,($G$5/160)*(W318/60)*AE318*J318,0),IF(AE318&gt;0,($G$5/160)*((AC318+AC319+AC320)/60)*AE318*J318,0))</f>
        <v>0</v>
      </c>
      <c r="AO318" s="336">
        <f t="shared" ref="AO318" si="7517">IFERROR(AN318*M318,0)</f>
        <v>0</v>
      </c>
      <c r="AP318" s="315">
        <f t="shared" ref="AP318" si="7518">IF($N318="In (zvyšuje náklady)",AF318,0)</f>
        <v>0</v>
      </c>
      <c r="AQ318" s="313">
        <f t="shared" ref="AQ318" si="7519">IF($N318="In (zvyšuje náklady)",AG318,0)</f>
        <v>0</v>
      </c>
      <c r="AR318" s="313">
        <f t="shared" ref="AR318" si="7520">IF($N318="In (zvyšuje náklady)",AH318,0)</f>
        <v>0</v>
      </c>
      <c r="AS318" s="313">
        <f t="shared" ref="AS318" si="7521">IF($N318="In (zvyšuje náklady)",AI318,0)</f>
        <v>0</v>
      </c>
      <c r="AT318" s="313">
        <f t="shared" ref="AT318" si="7522">IF($N318="In (zvyšuje náklady)",AJ318,0)</f>
        <v>0</v>
      </c>
      <c r="AU318" s="313">
        <f t="shared" ref="AU318" si="7523">IF($N318="In (zvyšuje náklady)",AK318,0)</f>
        <v>0</v>
      </c>
      <c r="AV318" s="313">
        <f t="shared" ref="AV318" si="7524">IF($N318="In (zvyšuje náklady)",AL318,0)</f>
        <v>0</v>
      </c>
      <c r="AW318" s="313">
        <f t="shared" ref="AW318" si="7525">IF($N318="In (zvyšuje náklady)",AM318,0)</f>
        <v>0</v>
      </c>
      <c r="AX318" s="313">
        <f t="shared" ref="AX318" si="7526">IF($N318="In (zvyšuje náklady)",AN318,0)</f>
        <v>0</v>
      </c>
      <c r="AY318" s="313">
        <f t="shared" ref="AY318" si="7527">IF($N318="In (zvyšuje náklady)",AO318,0)</f>
        <v>0</v>
      </c>
      <c r="AZ318" s="313" t="str">
        <f t="shared" ref="AZ318" si="7528">IF($N318="Out (znižuje náklady)",AF318,"0")</f>
        <v>0</v>
      </c>
      <c r="BA318" s="313" t="str">
        <f t="shared" ref="BA318" si="7529">IF($N318="Out (znižuje náklady)",AG318,"0")</f>
        <v>0</v>
      </c>
      <c r="BB318" s="313" t="str">
        <f t="shared" ref="BB318" si="7530">IF($N318="Out (znižuje náklady)",AH318,"0")</f>
        <v>0</v>
      </c>
      <c r="BC318" s="313" t="str">
        <f t="shared" ref="BC318" si="7531">IF($N318="Out (znižuje náklady)",AI318,"0")</f>
        <v>0</v>
      </c>
      <c r="BD318" s="313" t="str">
        <f t="shared" ref="BD318" si="7532">IF($N318="Out (znižuje náklady)",AJ318,"0")</f>
        <v>0</v>
      </c>
      <c r="BE318" s="313" t="str">
        <f t="shared" ref="BE318" si="7533">IF($N318="Out (znižuje náklady)",AK318,"0")</f>
        <v>0</v>
      </c>
      <c r="BF318" s="313" t="str">
        <f t="shared" ref="BF318" si="7534">IF($N318="Out (znižuje náklady)",AL318,"0")</f>
        <v>0</v>
      </c>
      <c r="BG318" s="313" t="str">
        <f t="shared" ref="BG318" si="7535">IF($N318="Out (znižuje náklady)",AM318,"0")</f>
        <v>0</v>
      </c>
      <c r="BH318" s="313" t="str">
        <f t="shared" ref="BH318" si="7536">IF($N318="Out (znižuje náklady)",AN318,"0")</f>
        <v>0</v>
      </c>
      <c r="BI318" s="324" t="str">
        <f t="shared" ref="BI318" si="7537">IF($N318="Out (znižuje náklady)",AO318,"0")</f>
        <v>0</v>
      </c>
      <c r="BJ318" s="314">
        <f>IF(F318=vstupy!$B$47,0,1)</f>
        <v>1</v>
      </c>
      <c r="BK318" s="315">
        <f t="shared" ref="BK318" si="7538">$BJ318*AP318</f>
        <v>0</v>
      </c>
      <c r="BL318" s="313">
        <f t="shared" ref="BL318" si="7539">$BJ318*AQ318</f>
        <v>0</v>
      </c>
      <c r="BM318" s="313">
        <f t="shared" ref="BM318" si="7540">$BJ318*AR318</f>
        <v>0</v>
      </c>
      <c r="BN318" s="313">
        <f t="shared" ref="BN318" si="7541">$BJ318*AS318</f>
        <v>0</v>
      </c>
      <c r="BO318" s="313">
        <f t="shared" ref="BO318" si="7542">$BJ318*AT318</f>
        <v>0</v>
      </c>
      <c r="BP318" s="313">
        <f t="shared" ref="BP318" si="7543">$BJ318*AU318</f>
        <v>0</v>
      </c>
      <c r="BQ318" s="313">
        <f t="shared" ref="BQ318" si="7544">$BJ318*AV318</f>
        <v>0</v>
      </c>
      <c r="BR318" s="313">
        <f t="shared" ref="BR318" si="7545">$BJ318*AW318</f>
        <v>0</v>
      </c>
      <c r="BS318" s="313">
        <f t="shared" ref="BS318" si="7546">$BJ318*AX318</f>
        <v>0</v>
      </c>
      <c r="BT318" s="310">
        <f t="shared" ref="BT318" si="7547">$BJ318*AY318</f>
        <v>0</v>
      </c>
      <c r="BU318" s="315">
        <f t="shared" ref="BU318" si="7548">$BJ318*AZ318</f>
        <v>0</v>
      </c>
      <c r="BV318" s="313">
        <f t="shared" ref="BV318" si="7549">$BJ318*BA318</f>
        <v>0</v>
      </c>
      <c r="BW318" s="313">
        <f t="shared" ref="BW318" si="7550">$BJ318*BB318</f>
        <v>0</v>
      </c>
      <c r="BX318" s="313">
        <f t="shared" ref="BX318" si="7551">$BJ318*BC318</f>
        <v>0</v>
      </c>
      <c r="BY318" s="313">
        <f t="shared" ref="BY318" si="7552">$BJ318*BD318</f>
        <v>0</v>
      </c>
      <c r="BZ318" s="313">
        <f t="shared" ref="BZ318" si="7553">$BJ318*BE318</f>
        <v>0</v>
      </c>
      <c r="CA318" s="313">
        <f t="shared" ref="CA318" si="7554">$BJ318*BF318</f>
        <v>0</v>
      </c>
      <c r="CB318" s="313">
        <f t="shared" ref="CB318" si="7555">$BJ318*BG318</f>
        <v>0</v>
      </c>
      <c r="CC318" s="313">
        <f t="shared" ref="CC318" si="7556">$BJ318*BH318</f>
        <v>0</v>
      </c>
      <c r="CD318" s="310">
        <f t="shared" ref="CD318" si="7557">$BJ318*BI318</f>
        <v>0</v>
      </c>
      <c r="CE318" s="316">
        <f t="shared" ref="CE318" si="7558">IF(N318="Nemení sa",1,0)</f>
        <v>0</v>
      </c>
      <c r="CF318" s="315">
        <f t="shared" ref="CF318" si="7559">AG318*$CE318</f>
        <v>0</v>
      </c>
      <c r="CG318" s="313">
        <f t="shared" ref="CG318" si="7560">AI318*$CE318</f>
        <v>0</v>
      </c>
      <c r="CH318" s="313">
        <f t="shared" ref="CH318" si="7561">AK318*$CE318</f>
        <v>0</v>
      </c>
      <c r="CI318" s="313">
        <f t="shared" ref="CI318" si="7562">AM318*$CE318</f>
        <v>0</v>
      </c>
      <c r="CJ318" s="310">
        <f t="shared" ref="CJ318" si="7563">AO318*$CE318</f>
        <v>0</v>
      </c>
      <c r="CK318" s="317">
        <f t="shared" ref="CK318" si="7564">SUM(CF318:CJ320)</f>
        <v>0</v>
      </c>
      <c r="CL318" s="318">
        <f>IF(F318=vstupy!B$42,"1",0)</f>
        <v>0</v>
      </c>
      <c r="CM318" s="315">
        <f t="shared" ref="CM318" si="7565">IF($CL318="1",AP318,0)</f>
        <v>0</v>
      </c>
      <c r="CN318" s="313">
        <f t="shared" ref="CN318" si="7566">IF($CL318="1",AQ318,0)</f>
        <v>0</v>
      </c>
      <c r="CO318" s="313">
        <f t="shared" ref="CO318" si="7567">IF($CL318="1",AR318,0)</f>
        <v>0</v>
      </c>
      <c r="CP318" s="313">
        <f t="shared" ref="CP318" si="7568">IF($CL318="1",AS318,0)</f>
        <v>0</v>
      </c>
      <c r="CQ318" s="313">
        <f t="shared" ref="CQ318" si="7569">IF($CL318="1",AT318,0)</f>
        <v>0</v>
      </c>
      <c r="CR318" s="313">
        <f t="shared" ref="CR318" si="7570">IF($CL318="1",AU318,0)</f>
        <v>0</v>
      </c>
      <c r="CS318" s="313">
        <f t="shared" ref="CS318" si="7571">IF($CL318="1",AV318,0)</f>
        <v>0</v>
      </c>
      <c r="CT318" s="313">
        <f t="shared" ref="CT318" si="7572">IF($CL318="1",AW318,0)</f>
        <v>0</v>
      </c>
      <c r="CU318" s="313">
        <f t="shared" ref="CU318" si="7573">IF($CL318="1",AX318,0)</f>
        <v>0</v>
      </c>
      <c r="CV318" s="310">
        <f t="shared" ref="CV318" si="7574">IF($CL318="1",AY318,0)</f>
        <v>0</v>
      </c>
      <c r="CW318" s="314">
        <f t="shared" ref="CW318" si="7575">CP318+CT318+CV318</f>
        <v>0</v>
      </c>
      <c r="CX318" s="314">
        <f t="shared" ref="CX318" si="7576">CN318+CR318</f>
        <v>0</v>
      </c>
      <c r="CY318" s="315">
        <f t="shared" ref="CY318" si="7577">IF($CL318="1",AZ318,0)</f>
        <v>0</v>
      </c>
      <c r="CZ318" s="313">
        <f t="shared" ref="CZ318" si="7578">IF($CL318="1",BA318,0)</f>
        <v>0</v>
      </c>
      <c r="DA318" s="313">
        <f t="shared" ref="DA318" si="7579">IF($CL318="1",BB318,0)</f>
        <v>0</v>
      </c>
      <c r="DB318" s="313">
        <f t="shared" ref="DB318" si="7580">IF($CL318="1",BC318,0)</f>
        <v>0</v>
      </c>
      <c r="DC318" s="313">
        <f t="shared" ref="DC318" si="7581">IF($CL318="1",BD318,0)</f>
        <v>0</v>
      </c>
      <c r="DD318" s="313">
        <f t="shared" ref="DD318" si="7582">IF($CL318="1",BE318,0)</f>
        <v>0</v>
      </c>
      <c r="DE318" s="313">
        <f t="shared" ref="DE318" si="7583">IF($CL318="1",BF318,0)</f>
        <v>0</v>
      </c>
      <c r="DF318" s="313">
        <f t="shared" ref="DF318" si="7584">IF($CL318="1",BG318,0)</f>
        <v>0</v>
      </c>
      <c r="DG318" s="313">
        <f t="shared" ref="DG318" si="7585">IF($CL318="1",BH318,0)</f>
        <v>0</v>
      </c>
      <c r="DH318" s="310">
        <f t="shared" ref="DH318" si="7586">IF($CL318="1",BI318,0)</f>
        <v>0</v>
      </c>
      <c r="DI318" s="321">
        <f t="shared" ref="DI318" si="7587">DB318+DF318+DH318</f>
        <v>0</v>
      </c>
      <c r="DJ318" s="321">
        <f t="shared" ref="DJ318" si="7588">CZ318+DD318</f>
        <v>0</v>
      </c>
      <c r="DK318" s="322">
        <f t="shared" ref="DK318" si="7589">IF(CE318=0,1,0)</f>
        <v>1</v>
      </c>
      <c r="DL318" s="322">
        <f t="shared" ref="DL318" si="7590">IFERROR(IF($AF318="N",AH318+AJ318+AL318+AN318,AF318+AH318+AJ318+AL318+AN318),0)*$DK318</f>
        <v>0</v>
      </c>
      <c r="DM318" s="322">
        <f t="shared" ref="DM318" si="7591">(AG318+AI318+AK318+AM318+AO318)*$DK318</f>
        <v>0</v>
      </c>
      <c r="DN318" s="322">
        <f t="shared" ref="DN318" si="7592">AS318+AW318+AY318-CW318</f>
        <v>0</v>
      </c>
      <c r="DO318" s="322">
        <f t="shared" ref="DO318" si="7593">BC318+BG318+BI318-DI318</f>
        <v>0</v>
      </c>
      <c r="DP318" s="322">
        <f t="shared" ref="DP318" si="7594">DN318+DO318</f>
        <v>0</v>
      </c>
      <c r="DQ318" s="323" t="str">
        <f>IF(OR(F318=vstupy!B$40,F318=vstupy!B$41,F318=vstupy!B$42,),"0","1")</f>
        <v>1</v>
      </c>
      <c r="DR318" s="315">
        <f t="shared" ref="DR318" si="7595">IF($DQ318="1",AQ318,"0")+CF318</f>
        <v>0</v>
      </c>
      <c r="DS318" s="313">
        <f t="shared" ref="DS318" si="7596">IF($DQ318="1",AS318,"0")+CG318</f>
        <v>0</v>
      </c>
      <c r="DT318" s="313">
        <f t="shared" ref="DT318" si="7597">IF($DQ318="1",AU318,"0")+CH318</f>
        <v>0</v>
      </c>
      <c r="DU318" s="313">
        <f t="shared" ref="DU318" si="7598">IF($DQ318="1",AW318,"0")+CI318</f>
        <v>0</v>
      </c>
      <c r="DV318" s="310">
        <f t="shared" ref="DV318" si="7599">IF($DQ318="1",AY318,"0")+CJ318</f>
        <v>0</v>
      </c>
      <c r="DW318" s="311">
        <f t="shared" ref="DW318" si="7600">SUM(DR318:DV320)</f>
        <v>0</v>
      </c>
      <c r="DX318" s="315" t="str">
        <f t="shared" ref="DX318" si="7601">IF($DQ318="1",BA318,"0")</f>
        <v>0</v>
      </c>
      <c r="DY318" s="313" t="str">
        <f t="shared" ref="DY318" si="7602">IF($DQ318="1",BC318,"0")</f>
        <v>0</v>
      </c>
      <c r="DZ318" s="313" t="str">
        <f t="shared" ref="DZ318" si="7603">IF($DQ318="1",BE318,"0")</f>
        <v>0</v>
      </c>
      <c r="EA318" s="313" t="str">
        <f t="shared" ref="EA318" si="7604">IF($DQ318="1",BG318,"0")</f>
        <v>0</v>
      </c>
      <c r="EB318" s="310" t="str">
        <f t="shared" ref="EB318" si="7605">IF($DQ318="1",BI318,"0")</f>
        <v>0</v>
      </c>
      <c r="EC318" s="311">
        <f t="shared" ref="EC318" si="7606">SUM(DX318:EB320)</f>
        <v>0</v>
      </c>
      <c r="ED318" s="312">
        <f t="shared" ref="ED318" si="7607">EC318+DW318</f>
        <v>0</v>
      </c>
    </row>
    <row r="319" spans="2:134" ht="12.6" customHeight="1" x14ac:dyDescent="0.2">
      <c r="B319" s="366"/>
      <c r="C319" s="363"/>
      <c r="D319" s="363"/>
      <c r="E319" s="363"/>
      <c r="F319" s="356"/>
      <c r="G319" s="362"/>
      <c r="H319" s="308"/>
      <c r="I319" s="308"/>
      <c r="J319" s="299"/>
      <c r="K319" s="356"/>
      <c r="L319" s="348"/>
      <c r="M319" s="354"/>
      <c r="N319" s="348"/>
      <c r="O319" s="348"/>
      <c r="P319" s="348"/>
      <c r="Q319" s="349"/>
      <c r="R319" s="350"/>
      <c r="S319" s="348"/>
      <c r="T319" s="351"/>
      <c r="U319" s="349"/>
      <c r="V319" s="350"/>
      <c r="W319" s="348"/>
      <c r="X319" s="283" t="s">
        <v>157</v>
      </c>
      <c r="Y319" s="284" t="s">
        <v>152</v>
      </c>
      <c r="Z319" s="285">
        <f>VLOOKUP($X319,vstupy!$B$18:$F$31,MATCH($Y319,vstupy!$B$17:$F$17,0),0)</f>
        <v>0</v>
      </c>
      <c r="AA319" s="286" t="s">
        <v>158</v>
      </c>
      <c r="AB319" s="285">
        <f>VLOOKUP($AA319,vstupy!$B$34:$C$36,2,FALSE)</f>
        <v>0</v>
      </c>
      <c r="AC319" s="285">
        <f t="shared" si="5775"/>
        <v>0</v>
      </c>
      <c r="AD319" s="339"/>
      <c r="AE319" s="326"/>
      <c r="AF319" s="315"/>
      <c r="AG319" s="330"/>
      <c r="AH319" s="330"/>
      <c r="AI319" s="330"/>
      <c r="AJ319" s="330"/>
      <c r="AK319" s="330"/>
      <c r="AL319" s="330"/>
      <c r="AM319" s="335"/>
      <c r="AN319" s="330"/>
      <c r="AO319" s="336"/>
      <c r="AP319" s="315"/>
      <c r="AQ319" s="313"/>
      <c r="AR319" s="313"/>
      <c r="AS319" s="313"/>
      <c r="AT319" s="313"/>
      <c r="AU319" s="313"/>
      <c r="AV319" s="313"/>
      <c r="AW319" s="313"/>
      <c r="AX319" s="313"/>
      <c r="AY319" s="313"/>
      <c r="AZ319" s="313"/>
      <c r="BA319" s="313"/>
      <c r="BB319" s="313"/>
      <c r="BC319" s="313"/>
      <c r="BD319" s="313"/>
      <c r="BE319" s="313"/>
      <c r="BF319" s="313"/>
      <c r="BG319" s="313"/>
      <c r="BH319" s="313"/>
      <c r="BI319" s="324"/>
      <c r="BJ319" s="314"/>
      <c r="BK319" s="315"/>
      <c r="BL319" s="313"/>
      <c r="BM319" s="313"/>
      <c r="BN319" s="313"/>
      <c r="BO319" s="313"/>
      <c r="BP319" s="313"/>
      <c r="BQ319" s="313"/>
      <c r="BR319" s="313"/>
      <c r="BS319" s="313"/>
      <c r="BT319" s="310"/>
      <c r="BU319" s="315"/>
      <c r="BV319" s="313"/>
      <c r="BW319" s="313"/>
      <c r="BX319" s="313"/>
      <c r="BY319" s="313"/>
      <c r="BZ319" s="313"/>
      <c r="CA319" s="313"/>
      <c r="CB319" s="313"/>
      <c r="CC319" s="313"/>
      <c r="CD319" s="310"/>
      <c r="CE319" s="316"/>
      <c r="CF319" s="315"/>
      <c r="CG319" s="313"/>
      <c r="CH319" s="313"/>
      <c r="CI319" s="313"/>
      <c r="CJ319" s="310"/>
      <c r="CK319" s="317"/>
      <c r="CL319" s="319"/>
      <c r="CM319" s="315"/>
      <c r="CN319" s="313"/>
      <c r="CO319" s="313"/>
      <c r="CP319" s="313"/>
      <c r="CQ319" s="313"/>
      <c r="CR319" s="313"/>
      <c r="CS319" s="313"/>
      <c r="CT319" s="313"/>
      <c r="CU319" s="313"/>
      <c r="CV319" s="310"/>
      <c r="CW319" s="314"/>
      <c r="CX319" s="314"/>
      <c r="CY319" s="315"/>
      <c r="CZ319" s="313"/>
      <c r="DA319" s="313"/>
      <c r="DB319" s="313"/>
      <c r="DC319" s="313"/>
      <c r="DD319" s="313"/>
      <c r="DE319" s="313"/>
      <c r="DF319" s="313"/>
      <c r="DG319" s="313"/>
      <c r="DH319" s="310"/>
      <c r="DI319" s="321"/>
      <c r="DJ319" s="321"/>
      <c r="DK319" s="322"/>
      <c r="DL319" s="322"/>
      <c r="DM319" s="322"/>
      <c r="DN319" s="322"/>
      <c r="DO319" s="322"/>
      <c r="DP319" s="322"/>
      <c r="DQ319" s="323"/>
      <c r="DR319" s="315"/>
      <c r="DS319" s="313"/>
      <c r="DT319" s="313"/>
      <c r="DU319" s="313"/>
      <c r="DV319" s="310"/>
      <c r="DW319" s="311"/>
      <c r="DX319" s="315"/>
      <c r="DY319" s="313"/>
      <c r="DZ319" s="313"/>
      <c r="EA319" s="313"/>
      <c r="EB319" s="310"/>
      <c r="EC319" s="311"/>
      <c r="ED319" s="312"/>
    </row>
    <row r="320" spans="2:134" ht="12.6" customHeight="1" thickBot="1" x14ac:dyDescent="0.25">
      <c r="B320" s="366"/>
      <c r="C320" s="363"/>
      <c r="D320" s="363"/>
      <c r="E320" s="363"/>
      <c r="F320" s="357"/>
      <c r="G320" s="362"/>
      <c r="H320" s="309"/>
      <c r="I320" s="309"/>
      <c r="J320" s="300"/>
      <c r="K320" s="357"/>
      <c r="L320" s="348"/>
      <c r="M320" s="354"/>
      <c r="N320" s="348"/>
      <c r="O320" s="348"/>
      <c r="P320" s="348"/>
      <c r="Q320" s="349"/>
      <c r="R320" s="350"/>
      <c r="S320" s="348"/>
      <c r="T320" s="351"/>
      <c r="U320" s="349"/>
      <c r="V320" s="350"/>
      <c r="W320" s="348"/>
      <c r="X320" s="283" t="s">
        <v>157</v>
      </c>
      <c r="Y320" s="284" t="s">
        <v>152</v>
      </c>
      <c r="Z320" s="285">
        <f>VLOOKUP($X320,vstupy!$B$18:$F$31,MATCH($Y320,vstupy!$B$17:$F$17,0),0)</f>
        <v>0</v>
      </c>
      <c r="AA320" s="286" t="s">
        <v>158</v>
      </c>
      <c r="AB320" s="285">
        <f>VLOOKUP($AA320,vstupy!$B$34:$C$36,2,FALSE)</f>
        <v>0</v>
      </c>
      <c r="AC320" s="285">
        <f t="shared" si="5775"/>
        <v>0</v>
      </c>
      <c r="AD320" s="340"/>
      <c r="AE320" s="327"/>
      <c r="AF320" s="329"/>
      <c r="AG320" s="331"/>
      <c r="AH320" s="331"/>
      <c r="AI320" s="330"/>
      <c r="AJ320" s="331"/>
      <c r="AK320" s="331"/>
      <c r="AL320" s="331"/>
      <c r="AM320" s="333"/>
      <c r="AN320" s="330"/>
      <c r="AO320" s="337"/>
      <c r="AP320" s="315"/>
      <c r="AQ320" s="313"/>
      <c r="AR320" s="313"/>
      <c r="AS320" s="313"/>
      <c r="AT320" s="313"/>
      <c r="AU320" s="313"/>
      <c r="AV320" s="313"/>
      <c r="AW320" s="313"/>
      <c r="AX320" s="313"/>
      <c r="AY320" s="313"/>
      <c r="AZ320" s="313"/>
      <c r="BA320" s="313"/>
      <c r="BB320" s="313"/>
      <c r="BC320" s="313"/>
      <c r="BD320" s="313"/>
      <c r="BE320" s="313"/>
      <c r="BF320" s="313"/>
      <c r="BG320" s="313"/>
      <c r="BH320" s="313"/>
      <c r="BI320" s="324"/>
      <c r="BJ320" s="314"/>
      <c r="BK320" s="315"/>
      <c r="BL320" s="313"/>
      <c r="BM320" s="313"/>
      <c r="BN320" s="313"/>
      <c r="BO320" s="313"/>
      <c r="BP320" s="313"/>
      <c r="BQ320" s="313"/>
      <c r="BR320" s="313"/>
      <c r="BS320" s="313"/>
      <c r="BT320" s="310"/>
      <c r="BU320" s="315"/>
      <c r="BV320" s="313"/>
      <c r="BW320" s="313"/>
      <c r="BX320" s="313"/>
      <c r="BY320" s="313"/>
      <c r="BZ320" s="313"/>
      <c r="CA320" s="313"/>
      <c r="CB320" s="313"/>
      <c r="CC320" s="313"/>
      <c r="CD320" s="310"/>
      <c r="CE320" s="316"/>
      <c r="CF320" s="315"/>
      <c r="CG320" s="313"/>
      <c r="CH320" s="313"/>
      <c r="CI320" s="313"/>
      <c r="CJ320" s="310"/>
      <c r="CK320" s="317"/>
      <c r="CL320" s="320"/>
      <c r="CM320" s="315"/>
      <c r="CN320" s="313"/>
      <c r="CO320" s="313"/>
      <c r="CP320" s="313"/>
      <c r="CQ320" s="313"/>
      <c r="CR320" s="313"/>
      <c r="CS320" s="313"/>
      <c r="CT320" s="313"/>
      <c r="CU320" s="313"/>
      <c r="CV320" s="310"/>
      <c r="CW320" s="314"/>
      <c r="CX320" s="314"/>
      <c r="CY320" s="315"/>
      <c r="CZ320" s="313"/>
      <c r="DA320" s="313"/>
      <c r="DB320" s="313"/>
      <c r="DC320" s="313"/>
      <c r="DD320" s="313"/>
      <c r="DE320" s="313"/>
      <c r="DF320" s="313"/>
      <c r="DG320" s="313"/>
      <c r="DH320" s="310"/>
      <c r="DI320" s="321"/>
      <c r="DJ320" s="321"/>
      <c r="DK320" s="322"/>
      <c r="DL320" s="322"/>
      <c r="DM320" s="322"/>
      <c r="DN320" s="322"/>
      <c r="DO320" s="322"/>
      <c r="DP320" s="322"/>
      <c r="DQ320" s="323"/>
      <c r="DR320" s="315"/>
      <c r="DS320" s="313"/>
      <c r="DT320" s="313"/>
      <c r="DU320" s="313"/>
      <c r="DV320" s="310"/>
      <c r="DW320" s="311"/>
      <c r="DX320" s="315"/>
      <c r="DY320" s="313"/>
      <c r="DZ320" s="313"/>
      <c r="EA320" s="313"/>
      <c r="EB320" s="310"/>
      <c r="EC320" s="311"/>
      <c r="ED320" s="312"/>
    </row>
    <row r="321" spans="2:134" ht="12.6" customHeight="1" x14ac:dyDescent="0.2">
      <c r="B321" s="365">
        <f t="shared" si="5771"/>
        <v>105</v>
      </c>
      <c r="C321" s="364"/>
      <c r="D321" s="364"/>
      <c r="E321" s="364"/>
      <c r="F321" s="358"/>
      <c r="G321" s="361"/>
      <c r="H321" s="301" t="str">
        <f t="shared" si="7402"/>
        <v/>
      </c>
      <c r="I321" s="301" t="str">
        <f t="shared" si="5772"/>
        <v>NA</v>
      </c>
      <c r="J321" s="304">
        <f t="shared" ref="J321" si="7608">IF(I321&gt;12,1,I321/12)</f>
        <v>1</v>
      </c>
      <c r="K321" s="358"/>
      <c r="L321" s="344"/>
      <c r="M321" s="354">
        <f t="shared" ref="M321" si="7609">IF(L321="N",0,L321)</f>
        <v>0</v>
      </c>
      <c r="N321" s="344" t="s">
        <v>212</v>
      </c>
      <c r="O321" s="344"/>
      <c r="P321" s="344"/>
      <c r="Q321" s="345" t="s">
        <v>36</v>
      </c>
      <c r="R321" s="346">
        <f>VLOOKUP(Q321,vstupy!$B$3:$C$15,2,FALSE)</f>
        <v>0</v>
      </c>
      <c r="S321" s="344"/>
      <c r="T321" s="347"/>
      <c r="U321" s="345" t="s">
        <v>36</v>
      </c>
      <c r="V321" s="346">
        <f>VLOOKUP(U321,vstupy!$B$3:$C$15,2,FALSE)</f>
        <v>0</v>
      </c>
      <c r="W321" s="344"/>
      <c r="X321" s="174" t="s">
        <v>157</v>
      </c>
      <c r="Y321" s="188" t="s">
        <v>152</v>
      </c>
      <c r="Z321" s="185">
        <f>VLOOKUP($X321,vstupy!$B$18:$F$31,MATCH($Y321,vstupy!$B$17:$F$17,0),0)</f>
        <v>0</v>
      </c>
      <c r="AA321" s="121" t="s">
        <v>158</v>
      </c>
      <c r="AB321" s="185">
        <f>VLOOKUP($AA321,vstupy!$B$34:$C$36,2,FALSE)</f>
        <v>0</v>
      </c>
      <c r="AC321" s="185">
        <f t="shared" si="5775"/>
        <v>0</v>
      </c>
      <c r="AD321" s="341" t="s">
        <v>36</v>
      </c>
      <c r="AE321" s="325">
        <f>VLOOKUP(AD321,vstupy!$B$3:$C$15,2,FALSE)</f>
        <v>0</v>
      </c>
      <c r="AF321" s="328" t="str">
        <f t="shared" ref="AF321" si="7610">IFERROR(IF(M321=0,"N",O321/L321*J321),0)</f>
        <v>N</v>
      </c>
      <c r="AG321" s="330">
        <f t="shared" ref="AG321" si="7611">O321*J321</f>
        <v>0</v>
      </c>
      <c r="AH321" s="332">
        <f t="shared" ref="AH321" si="7612">P321*R321*J321</f>
        <v>0</v>
      </c>
      <c r="AI321" s="333">
        <f t="shared" ref="AI321" si="7613">IFERROR(AH321*M321,0)</f>
        <v>0</v>
      </c>
      <c r="AJ321" s="332" t="str">
        <f t="shared" ref="AJ321" si="7614">IFERROR(IF(M321=0,"N",S321/L321*J321),0)</f>
        <v>N</v>
      </c>
      <c r="AK321" s="330">
        <f t="shared" ref="AK321" si="7615">S321*J321</f>
        <v>0</v>
      </c>
      <c r="AL321" s="330">
        <f t="shared" ref="AL321" si="7616">T321*V321*J321</f>
        <v>0</v>
      </c>
      <c r="AM321" s="334">
        <f t="shared" ref="AM321" si="7617">IFERROR(AL321*M321,0)</f>
        <v>0</v>
      </c>
      <c r="AN321" s="333">
        <f t="shared" ref="AN321" si="7618">IF(W321&gt;0,IF(AE321&gt;0,($G$5/160)*(W321/60)*AE321*J321,0),IF(AE321&gt;0,($G$5/160)*((AC321+AC322+AC323)/60)*AE321*J321,0))</f>
        <v>0</v>
      </c>
      <c r="AO321" s="336">
        <f t="shared" ref="AO321" si="7619">IFERROR(AN321*M321,0)</f>
        <v>0</v>
      </c>
      <c r="AP321" s="315">
        <f t="shared" ref="AP321" si="7620">IF($N321="In (zvyšuje náklady)",AF321,0)</f>
        <v>0</v>
      </c>
      <c r="AQ321" s="313">
        <f t="shared" ref="AQ321" si="7621">IF($N321="In (zvyšuje náklady)",AG321,0)</f>
        <v>0</v>
      </c>
      <c r="AR321" s="313">
        <f t="shared" ref="AR321" si="7622">IF($N321="In (zvyšuje náklady)",AH321,0)</f>
        <v>0</v>
      </c>
      <c r="AS321" s="313">
        <f t="shared" ref="AS321" si="7623">IF($N321="In (zvyšuje náklady)",AI321,0)</f>
        <v>0</v>
      </c>
      <c r="AT321" s="313">
        <f t="shared" ref="AT321" si="7624">IF($N321="In (zvyšuje náklady)",AJ321,0)</f>
        <v>0</v>
      </c>
      <c r="AU321" s="313">
        <f t="shared" ref="AU321" si="7625">IF($N321="In (zvyšuje náklady)",AK321,0)</f>
        <v>0</v>
      </c>
      <c r="AV321" s="313">
        <f t="shared" ref="AV321" si="7626">IF($N321="In (zvyšuje náklady)",AL321,0)</f>
        <v>0</v>
      </c>
      <c r="AW321" s="313">
        <f t="shared" ref="AW321" si="7627">IF($N321="In (zvyšuje náklady)",AM321,0)</f>
        <v>0</v>
      </c>
      <c r="AX321" s="313">
        <f t="shared" ref="AX321" si="7628">IF($N321="In (zvyšuje náklady)",AN321,0)</f>
        <v>0</v>
      </c>
      <c r="AY321" s="313">
        <f t="shared" ref="AY321" si="7629">IF($N321="In (zvyšuje náklady)",AO321,0)</f>
        <v>0</v>
      </c>
      <c r="AZ321" s="313" t="str">
        <f t="shared" ref="AZ321" si="7630">IF($N321="Out (znižuje náklady)",AF321,"0")</f>
        <v>0</v>
      </c>
      <c r="BA321" s="313" t="str">
        <f t="shared" ref="BA321" si="7631">IF($N321="Out (znižuje náklady)",AG321,"0")</f>
        <v>0</v>
      </c>
      <c r="BB321" s="313" t="str">
        <f t="shared" ref="BB321" si="7632">IF($N321="Out (znižuje náklady)",AH321,"0")</f>
        <v>0</v>
      </c>
      <c r="BC321" s="313" t="str">
        <f t="shared" ref="BC321" si="7633">IF($N321="Out (znižuje náklady)",AI321,"0")</f>
        <v>0</v>
      </c>
      <c r="BD321" s="313" t="str">
        <f t="shared" ref="BD321" si="7634">IF($N321="Out (znižuje náklady)",AJ321,"0")</f>
        <v>0</v>
      </c>
      <c r="BE321" s="313" t="str">
        <f t="shared" ref="BE321" si="7635">IF($N321="Out (znižuje náklady)",AK321,"0")</f>
        <v>0</v>
      </c>
      <c r="BF321" s="313" t="str">
        <f t="shared" ref="BF321" si="7636">IF($N321="Out (znižuje náklady)",AL321,"0")</f>
        <v>0</v>
      </c>
      <c r="BG321" s="313" t="str">
        <f t="shared" ref="BG321" si="7637">IF($N321="Out (znižuje náklady)",AM321,"0")</f>
        <v>0</v>
      </c>
      <c r="BH321" s="313" t="str">
        <f t="shared" ref="BH321" si="7638">IF($N321="Out (znižuje náklady)",AN321,"0")</f>
        <v>0</v>
      </c>
      <c r="BI321" s="324" t="str">
        <f t="shared" ref="BI321" si="7639">IF($N321="Out (znižuje náklady)",AO321,"0")</f>
        <v>0</v>
      </c>
      <c r="BJ321" s="314">
        <f>IF(F321=vstupy!$B$47,0,1)</f>
        <v>1</v>
      </c>
      <c r="BK321" s="315">
        <f t="shared" ref="BK321" si="7640">$BJ321*AP321</f>
        <v>0</v>
      </c>
      <c r="BL321" s="313">
        <f t="shared" ref="BL321" si="7641">$BJ321*AQ321</f>
        <v>0</v>
      </c>
      <c r="BM321" s="313">
        <f t="shared" ref="BM321" si="7642">$BJ321*AR321</f>
        <v>0</v>
      </c>
      <c r="BN321" s="313">
        <f t="shared" ref="BN321" si="7643">$BJ321*AS321</f>
        <v>0</v>
      </c>
      <c r="BO321" s="313">
        <f t="shared" ref="BO321" si="7644">$BJ321*AT321</f>
        <v>0</v>
      </c>
      <c r="BP321" s="313">
        <f t="shared" ref="BP321" si="7645">$BJ321*AU321</f>
        <v>0</v>
      </c>
      <c r="BQ321" s="313">
        <f t="shared" ref="BQ321" si="7646">$BJ321*AV321</f>
        <v>0</v>
      </c>
      <c r="BR321" s="313">
        <f t="shared" ref="BR321" si="7647">$BJ321*AW321</f>
        <v>0</v>
      </c>
      <c r="BS321" s="313">
        <f t="shared" ref="BS321" si="7648">$BJ321*AX321</f>
        <v>0</v>
      </c>
      <c r="BT321" s="310">
        <f t="shared" ref="BT321" si="7649">$BJ321*AY321</f>
        <v>0</v>
      </c>
      <c r="BU321" s="315">
        <f t="shared" ref="BU321" si="7650">$BJ321*AZ321</f>
        <v>0</v>
      </c>
      <c r="BV321" s="313">
        <f t="shared" ref="BV321" si="7651">$BJ321*BA321</f>
        <v>0</v>
      </c>
      <c r="BW321" s="313">
        <f t="shared" ref="BW321" si="7652">$BJ321*BB321</f>
        <v>0</v>
      </c>
      <c r="BX321" s="313">
        <f t="shared" ref="BX321" si="7653">$BJ321*BC321</f>
        <v>0</v>
      </c>
      <c r="BY321" s="313">
        <f t="shared" ref="BY321" si="7654">$BJ321*BD321</f>
        <v>0</v>
      </c>
      <c r="BZ321" s="313">
        <f t="shared" ref="BZ321" si="7655">$BJ321*BE321</f>
        <v>0</v>
      </c>
      <c r="CA321" s="313">
        <f t="shared" ref="CA321" si="7656">$BJ321*BF321</f>
        <v>0</v>
      </c>
      <c r="CB321" s="313">
        <f t="shared" ref="CB321" si="7657">$BJ321*BG321</f>
        <v>0</v>
      </c>
      <c r="CC321" s="313">
        <f t="shared" ref="CC321" si="7658">$BJ321*BH321</f>
        <v>0</v>
      </c>
      <c r="CD321" s="310">
        <f t="shared" ref="CD321" si="7659">$BJ321*BI321</f>
        <v>0</v>
      </c>
      <c r="CE321" s="316">
        <f t="shared" ref="CE321" si="7660">IF(N321="Nemení sa",1,0)</f>
        <v>0</v>
      </c>
      <c r="CF321" s="315">
        <f t="shared" ref="CF321" si="7661">AG321*$CE321</f>
        <v>0</v>
      </c>
      <c r="CG321" s="313">
        <f t="shared" ref="CG321" si="7662">AI321*$CE321</f>
        <v>0</v>
      </c>
      <c r="CH321" s="313">
        <f t="shared" ref="CH321" si="7663">AK321*$CE321</f>
        <v>0</v>
      </c>
      <c r="CI321" s="313">
        <f t="shared" ref="CI321" si="7664">AM321*$CE321</f>
        <v>0</v>
      </c>
      <c r="CJ321" s="310">
        <f t="shared" ref="CJ321" si="7665">AO321*$CE321</f>
        <v>0</v>
      </c>
      <c r="CK321" s="317">
        <f t="shared" ref="CK321" si="7666">SUM(CF321:CJ323)</f>
        <v>0</v>
      </c>
      <c r="CL321" s="318">
        <f>IF(F321=vstupy!B$42,"1",0)</f>
        <v>0</v>
      </c>
      <c r="CM321" s="315">
        <f t="shared" ref="CM321" si="7667">IF($CL321="1",AP321,0)</f>
        <v>0</v>
      </c>
      <c r="CN321" s="313">
        <f t="shared" ref="CN321" si="7668">IF($CL321="1",AQ321,0)</f>
        <v>0</v>
      </c>
      <c r="CO321" s="313">
        <f t="shared" ref="CO321" si="7669">IF($CL321="1",AR321,0)</f>
        <v>0</v>
      </c>
      <c r="CP321" s="313">
        <f t="shared" ref="CP321" si="7670">IF($CL321="1",AS321,0)</f>
        <v>0</v>
      </c>
      <c r="CQ321" s="313">
        <f t="shared" ref="CQ321" si="7671">IF($CL321="1",AT321,0)</f>
        <v>0</v>
      </c>
      <c r="CR321" s="313">
        <f t="shared" ref="CR321" si="7672">IF($CL321="1",AU321,0)</f>
        <v>0</v>
      </c>
      <c r="CS321" s="313">
        <f t="shared" ref="CS321" si="7673">IF($CL321="1",AV321,0)</f>
        <v>0</v>
      </c>
      <c r="CT321" s="313">
        <f t="shared" ref="CT321" si="7674">IF($CL321="1",AW321,0)</f>
        <v>0</v>
      </c>
      <c r="CU321" s="313">
        <f t="shared" ref="CU321" si="7675">IF($CL321="1",AX321,0)</f>
        <v>0</v>
      </c>
      <c r="CV321" s="310">
        <f t="shared" ref="CV321" si="7676">IF($CL321="1",AY321,0)</f>
        <v>0</v>
      </c>
      <c r="CW321" s="314">
        <f t="shared" ref="CW321" si="7677">CP321+CT321+CV321</f>
        <v>0</v>
      </c>
      <c r="CX321" s="314">
        <f t="shared" ref="CX321" si="7678">CN321+CR321</f>
        <v>0</v>
      </c>
      <c r="CY321" s="315">
        <f t="shared" ref="CY321" si="7679">IF($CL321="1",AZ321,0)</f>
        <v>0</v>
      </c>
      <c r="CZ321" s="313">
        <f t="shared" ref="CZ321" si="7680">IF($CL321="1",BA321,0)</f>
        <v>0</v>
      </c>
      <c r="DA321" s="313">
        <f t="shared" ref="DA321" si="7681">IF($CL321="1",BB321,0)</f>
        <v>0</v>
      </c>
      <c r="DB321" s="313">
        <f t="shared" ref="DB321" si="7682">IF($CL321="1",BC321,0)</f>
        <v>0</v>
      </c>
      <c r="DC321" s="313">
        <f t="shared" ref="DC321" si="7683">IF($CL321="1",BD321,0)</f>
        <v>0</v>
      </c>
      <c r="DD321" s="313">
        <f t="shared" ref="DD321" si="7684">IF($CL321="1",BE321,0)</f>
        <v>0</v>
      </c>
      <c r="DE321" s="313">
        <f t="shared" ref="DE321" si="7685">IF($CL321="1",BF321,0)</f>
        <v>0</v>
      </c>
      <c r="DF321" s="313">
        <f t="shared" ref="DF321" si="7686">IF($CL321="1",BG321,0)</f>
        <v>0</v>
      </c>
      <c r="DG321" s="313">
        <f t="shared" ref="DG321" si="7687">IF($CL321="1",BH321,0)</f>
        <v>0</v>
      </c>
      <c r="DH321" s="310">
        <f t="shared" ref="DH321" si="7688">IF($CL321="1",BI321,0)</f>
        <v>0</v>
      </c>
      <c r="DI321" s="321">
        <f t="shared" ref="DI321" si="7689">DB321+DF321+DH321</f>
        <v>0</v>
      </c>
      <c r="DJ321" s="321">
        <f t="shared" ref="DJ321" si="7690">CZ321+DD321</f>
        <v>0</v>
      </c>
      <c r="DK321" s="322">
        <f t="shared" ref="DK321" si="7691">IF(CE321=0,1,0)</f>
        <v>1</v>
      </c>
      <c r="DL321" s="322">
        <f t="shared" ref="DL321" si="7692">IFERROR(IF($AF321="N",AH321+AJ321+AL321+AN321,AF321+AH321+AJ321+AL321+AN321),0)*$DK321</f>
        <v>0</v>
      </c>
      <c r="DM321" s="322">
        <f t="shared" ref="DM321" si="7693">(AG321+AI321+AK321+AM321+AO321)*$DK321</f>
        <v>0</v>
      </c>
      <c r="DN321" s="322">
        <f t="shared" ref="DN321" si="7694">AS321+AW321+AY321-CW321</f>
        <v>0</v>
      </c>
      <c r="DO321" s="322">
        <f t="shared" ref="DO321" si="7695">BC321+BG321+BI321-DI321</f>
        <v>0</v>
      </c>
      <c r="DP321" s="322">
        <f t="shared" ref="DP321" si="7696">DN321+DO321</f>
        <v>0</v>
      </c>
      <c r="DQ321" s="323" t="str">
        <f>IF(OR(F321=vstupy!B$40,F321=vstupy!B$41,F321=vstupy!B$42,),"0","1")</f>
        <v>1</v>
      </c>
      <c r="DR321" s="315">
        <f t="shared" ref="DR321" si="7697">IF($DQ321="1",AQ321,"0")+CF321</f>
        <v>0</v>
      </c>
      <c r="DS321" s="313">
        <f t="shared" ref="DS321" si="7698">IF($DQ321="1",AS321,"0")+CG321</f>
        <v>0</v>
      </c>
      <c r="DT321" s="313">
        <f t="shared" ref="DT321" si="7699">IF($DQ321="1",AU321,"0")+CH321</f>
        <v>0</v>
      </c>
      <c r="DU321" s="313">
        <f t="shared" ref="DU321" si="7700">IF($DQ321="1",AW321,"0")+CI321</f>
        <v>0</v>
      </c>
      <c r="DV321" s="310">
        <f t="shared" ref="DV321" si="7701">IF($DQ321="1",AY321,"0")+CJ321</f>
        <v>0</v>
      </c>
      <c r="DW321" s="311">
        <f t="shared" ref="DW321" si="7702">SUM(DR321:DV323)</f>
        <v>0</v>
      </c>
      <c r="DX321" s="315" t="str">
        <f t="shared" ref="DX321" si="7703">IF($DQ321="1",BA321,"0")</f>
        <v>0</v>
      </c>
      <c r="DY321" s="313" t="str">
        <f t="shared" ref="DY321" si="7704">IF($DQ321="1",BC321,"0")</f>
        <v>0</v>
      </c>
      <c r="DZ321" s="313" t="str">
        <f t="shared" ref="DZ321" si="7705">IF($DQ321="1",BE321,"0")</f>
        <v>0</v>
      </c>
      <c r="EA321" s="313" t="str">
        <f t="shared" ref="EA321" si="7706">IF($DQ321="1",BG321,"0")</f>
        <v>0</v>
      </c>
      <c r="EB321" s="310" t="str">
        <f t="shared" ref="EB321" si="7707">IF($DQ321="1",BI321,"0")</f>
        <v>0</v>
      </c>
      <c r="EC321" s="311">
        <f t="shared" ref="EC321" si="7708">SUM(DX321:EB323)</f>
        <v>0</v>
      </c>
      <c r="ED321" s="312">
        <f t="shared" ref="ED321" si="7709">EC321+DW321</f>
        <v>0</v>
      </c>
    </row>
    <row r="322" spans="2:134" ht="12.6" customHeight="1" x14ac:dyDescent="0.2">
      <c r="B322" s="365"/>
      <c r="C322" s="364"/>
      <c r="D322" s="364"/>
      <c r="E322" s="364"/>
      <c r="F322" s="359"/>
      <c r="G322" s="361"/>
      <c r="H322" s="302"/>
      <c r="I322" s="302"/>
      <c r="J322" s="305"/>
      <c r="K322" s="359"/>
      <c r="L322" s="344"/>
      <c r="M322" s="354"/>
      <c r="N322" s="344"/>
      <c r="O322" s="344"/>
      <c r="P322" s="344"/>
      <c r="Q322" s="345"/>
      <c r="R322" s="346"/>
      <c r="S322" s="344"/>
      <c r="T322" s="347"/>
      <c r="U322" s="345"/>
      <c r="V322" s="346"/>
      <c r="W322" s="344"/>
      <c r="X322" s="174" t="s">
        <v>157</v>
      </c>
      <c r="Y322" s="188" t="s">
        <v>152</v>
      </c>
      <c r="Z322" s="185">
        <f>VLOOKUP($X322,vstupy!$B$18:$F$31,MATCH($Y322,vstupy!$B$17:$F$17,0),0)</f>
        <v>0</v>
      </c>
      <c r="AA322" s="121" t="s">
        <v>158</v>
      </c>
      <c r="AB322" s="185">
        <f>VLOOKUP($AA322,vstupy!$B$34:$C$36,2,FALSE)</f>
        <v>0</v>
      </c>
      <c r="AC322" s="185">
        <f t="shared" si="5775"/>
        <v>0</v>
      </c>
      <c r="AD322" s="342"/>
      <c r="AE322" s="326"/>
      <c r="AF322" s="315"/>
      <c r="AG322" s="330"/>
      <c r="AH322" s="330"/>
      <c r="AI322" s="330"/>
      <c r="AJ322" s="330"/>
      <c r="AK322" s="330"/>
      <c r="AL322" s="330"/>
      <c r="AM322" s="335"/>
      <c r="AN322" s="330"/>
      <c r="AO322" s="336"/>
      <c r="AP322" s="315"/>
      <c r="AQ322" s="313"/>
      <c r="AR322" s="313"/>
      <c r="AS322" s="313"/>
      <c r="AT322" s="313"/>
      <c r="AU322" s="313"/>
      <c r="AV322" s="313"/>
      <c r="AW322" s="313"/>
      <c r="AX322" s="313"/>
      <c r="AY322" s="313"/>
      <c r="AZ322" s="313"/>
      <c r="BA322" s="313"/>
      <c r="BB322" s="313"/>
      <c r="BC322" s="313"/>
      <c r="BD322" s="313"/>
      <c r="BE322" s="313"/>
      <c r="BF322" s="313"/>
      <c r="BG322" s="313"/>
      <c r="BH322" s="313"/>
      <c r="BI322" s="324"/>
      <c r="BJ322" s="314"/>
      <c r="BK322" s="315"/>
      <c r="BL322" s="313"/>
      <c r="BM322" s="313"/>
      <c r="BN322" s="313"/>
      <c r="BO322" s="313"/>
      <c r="BP322" s="313"/>
      <c r="BQ322" s="313"/>
      <c r="BR322" s="313"/>
      <c r="BS322" s="313"/>
      <c r="BT322" s="310"/>
      <c r="BU322" s="315"/>
      <c r="BV322" s="313"/>
      <c r="BW322" s="313"/>
      <c r="BX322" s="313"/>
      <c r="BY322" s="313"/>
      <c r="BZ322" s="313"/>
      <c r="CA322" s="313"/>
      <c r="CB322" s="313"/>
      <c r="CC322" s="313"/>
      <c r="CD322" s="310"/>
      <c r="CE322" s="316"/>
      <c r="CF322" s="315"/>
      <c r="CG322" s="313"/>
      <c r="CH322" s="313"/>
      <c r="CI322" s="313"/>
      <c r="CJ322" s="310"/>
      <c r="CK322" s="317"/>
      <c r="CL322" s="319"/>
      <c r="CM322" s="315"/>
      <c r="CN322" s="313"/>
      <c r="CO322" s="313"/>
      <c r="CP322" s="313"/>
      <c r="CQ322" s="313"/>
      <c r="CR322" s="313"/>
      <c r="CS322" s="313"/>
      <c r="CT322" s="313"/>
      <c r="CU322" s="313"/>
      <c r="CV322" s="310"/>
      <c r="CW322" s="314"/>
      <c r="CX322" s="314"/>
      <c r="CY322" s="315"/>
      <c r="CZ322" s="313"/>
      <c r="DA322" s="313"/>
      <c r="DB322" s="313"/>
      <c r="DC322" s="313"/>
      <c r="DD322" s="313"/>
      <c r="DE322" s="313"/>
      <c r="DF322" s="313"/>
      <c r="DG322" s="313"/>
      <c r="DH322" s="310"/>
      <c r="DI322" s="321"/>
      <c r="DJ322" s="321"/>
      <c r="DK322" s="322"/>
      <c r="DL322" s="322"/>
      <c r="DM322" s="322"/>
      <c r="DN322" s="322"/>
      <c r="DO322" s="322"/>
      <c r="DP322" s="322"/>
      <c r="DQ322" s="323"/>
      <c r="DR322" s="315"/>
      <c r="DS322" s="313"/>
      <c r="DT322" s="313"/>
      <c r="DU322" s="313"/>
      <c r="DV322" s="310"/>
      <c r="DW322" s="311"/>
      <c r="DX322" s="315"/>
      <c r="DY322" s="313"/>
      <c r="DZ322" s="313"/>
      <c r="EA322" s="313"/>
      <c r="EB322" s="310"/>
      <c r="EC322" s="311"/>
      <c r="ED322" s="312"/>
    </row>
    <row r="323" spans="2:134" ht="12.6" customHeight="1" thickBot="1" x14ac:dyDescent="0.25">
      <c r="B323" s="365"/>
      <c r="C323" s="364"/>
      <c r="D323" s="364"/>
      <c r="E323" s="364"/>
      <c r="F323" s="360"/>
      <c r="G323" s="361"/>
      <c r="H323" s="303"/>
      <c r="I323" s="303"/>
      <c r="J323" s="306"/>
      <c r="K323" s="360"/>
      <c r="L323" s="344"/>
      <c r="M323" s="354"/>
      <c r="N323" s="344"/>
      <c r="O323" s="344"/>
      <c r="P323" s="344"/>
      <c r="Q323" s="345"/>
      <c r="R323" s="346"/>
      <c r="S323" s="344"/>
      <c r="T323" s="347"/>
      <c r="U323" s="345"/>
      <c r="V323" s="346"/>
      <c r="W323" s="344"/>
      <c r="X323" s="174" t="s">
        <v>157</v>
      </c>
      <c r="Y323" s="188" t="s">
        <v>152</v>
      </c>
      <c r="Z323" s="185">
        <f>VLOOKUP($X323,vstupy!$B$18:$F$31,MATCH($Y323,vstupy!$B$17:$F$17,0),0)</f>
        <v>0</v>
      </c>
      <c r="AA323" s="121" t="s">
        <v>158</v>
      </c>
      <c r="AB323" s="185">
        <f>VLOOKUP($AA323,vstupy!$B$34:$C$36,2,FALSE)</f>
        <v>0</v>
      </c>
      <c r="AC323" s="185">
        <f t="shared" si="5775"/>
        <v>0</v>
      </c>
      <c r="AD323" s="343"/>
      <c r="AE323" s="327"/>
      <c r="AF323" s="329"/>
      <c r="AG323" s="331"/>
      <c r="AH323" s="331"/>
      <c r="AI323" s="330"/>
      <c r="AJ323" s="331"/>
      <c r="AK323" s="331"/>
      <c r="AL323" s="331"/>
      <c r="AM323" s="333"/>
      <c r="AN323" s="330"/>
      <c r="AO323" s="337"/>
      <c r="AP323" s="315"/>
      <c r="AQ323" s="313"/>
      <c r="AR323" s="313"/>
      <c r="AS323" s="313"/>
      <c r="AT323" s="313"/>
      <c r="AU323" s="313"/>
      <c r="AV323" s="313"/>
      <c r="AW323" s="313"/>
      <c r="AX323" s="313"/>
      <c r="AY323" s="313"/>
      <c r="AZ323" s="313"/>
      <c r="BA323" s="313"/>
      <c r="BB323" s="313"/>
      <c r="BC323" s="313"/>
      <c r="BD323" s="313"/>
      <c r="BE323" s="313"/>
      <c r="BF323" s="313"/>
      <c r="BG323" s="313"/>
      <c r="BH323" s="313"/>
      <c r="BI323" s="324"/>
      <c r="BJ323" s="314"/>
      <c r="BK323" s="315"/>
      <c r="BL323" s="313"/>
      <c r="BM323" s="313"/>
      <c r="BN323" s="313"/>
      <c r="BO323" s="313"/>
      <c r="BP323" s="313"/>
      <c r="BQ323" s="313"/>
      <c r="BR323" s="313"/>
      <c r="BS323" s="313"/>
      <c r="BT323" s="310"/>
      <c r="BU323" s="315"/>
      <c r="BV323" s="313"/>
      <c r="BW323" s="313"/>
      <c r="BX323" s="313"/>
      <c r="BY323" s="313"/>
      <c r="BZ323" s="313"/>
      <c r="CA323" s="313"/>
      <c r="CB323" s="313"/>
      <c r="CC323" s="313"/>
      <c r="CD323" s="310"/>
      <c r="CE323" s="316"/>
      <c r="CF323" s="315"/>
      <c r="CG323" s="313"/>
      <c r="CH323" s="313"/>
      <c r="CI323" s="313"/>
      <c r="CJ323" s="310"/>
      <c r="CK323" s="317"/>
      <c r="CL323" s="320"/>
      <c r="CM323" s="315"/>
      <c r="CN323" s="313"/>
      <c r="CO323" s="313"/>
      <c r="CP323" s="313"/>
      <c r="CQ323" s="313"/>
      <c r="CR323" s="313"/>
      <c r="CS323" s="313"/>
      <c r="CT323" s="313"/>
      <c r="CU323" s="313"/>
      <c r="CV323" s="310"/>
      <c r="CW323" s="314"/>
      <c r="CX323" s="314"/>
      <c r="CY323" s="315"/>
      <c r="CZ323" s="313"/>
      <c r="DA323" s="313"/>
      <c r="DB323" s="313"/>
      <c r="DC323" s="313"/>
      <c r="DD323" s="313"/>
      <c r="DE323" s="313"/>
      <c r="DF323" s="313"/>
      <c r="DG323" s="313"/>
      <c r="DH323" s="310"/>
      <c r="DI323" s="321"/>
      <c r="DJ323" s="321"/>
      <c r="DK323" s="322"/>
      <c r="DL323" s="322"/>
      <c r="DM323" s="322"/>
      <c r="DN323" s="322"/>
      <c r="DO323" s="322"/>
      <c r="DP323" s="322"/>
      <c r="DQ323" s="323"/>
      <c r="DR323" s="315"/>
      <c r="DS323" s="313"/>
      <c r="DT323" s="313"/>
      <c r="DU323" s="313"/>
      <c r="DV323" s="310"/>
      <c r="DW323" s="311"/>
      <c r="DX323" s="315"/>
      <c r="DY323" s="313"/>
      <c r="DZ323" s="313"/>
      <c r="EA323" s="313"/>
      <c r="EB323" s="310"/>
      <c r="EC323" s="311"/>
      <c r="ED323" s="312"/>
    </row>
    <row r="324" spans="2:134" ht="12.6" customHeight="1" x14ac:dyDescent="0.2">
      <c r="B324" s="366">
        <f t="shared" si="5876"/>
        <v>106</v>
      </c>
      <c r="C324" s="363"/>
      <c r="D324" s="363"/>
      <c r="E324" s="363"/>
      <c r="F324" s="355"/>
      <c r="G324" s="362"/>
      <c r="H324" s="307" t="str">
        <f t="shared" si="7506"/>
        <v/>
      </c>
      <c r="I324" s="307" t="str">
        <f t="shared" si="5668"/>
        <v>NA</v>
      </c>
      <c r="J324" s="298">
        <f t="shared" si="5669"/>
        <v>1</v>
      </c>
      <c r="K324" s="355"/>
      <c r="L324" s="348"/>
      <c r="M324" s="354">
        <f t="shared" ref="M324" si="7710">IF(L324="N",0,L324)</f>
        <v>0</v>
      </c>
      <c r="N324" s="348" t="s">
        <v>212</v>
      </c>
      <c r="O324" s="348"/>
      <c r="P324" s="348"/>
      <c r="Q324" s="349" t="s">
        <v>36</v>
      </c>
      <c r="R324" s="350">
        <f>VLOOKUP(Q324,vstupy!$B$3:$C$15,2,FALSE)</f>
        <v>0</v>
      </c>
      <c r="S324" s="348"/>
      <c r="T324" s="351"/>
      <c r="U324" s="349" t="s">
        <v>36</v>
      </c>
      <c r="V324" s="350">
        <f>VLOOKUP(U324,vstupy!$B$3:$C$15,2,FALSE)</f>
        <v>0</v>
      </c>
      <c r="W324" s="348"/>
      <c r="X324" s="283" t="s">
        <v>157</v>
      </c>
      <c r="Y324" s="284" t="s">
        <v>152</v>
      </c>
      <c r="Z324" s="285">
        <f>VLOOKUP($X324,vstupy!$B$18:$F$31,MATCH($Y324,vstupy!$B$17:$F$17,0),0)</f>
        <v>0</v>
      </c>
      <c r="AA324" s="286" t="s">
        <v>158</v>
      </c>
      <c r="AB324" s="285">
        <f>VLOOKUP($AA324,vstupy!$B$34:$C$36,2,FALSE)</f>
        <v>0</v>
      </c>
      <c r="AC324" s="285">
        <f t="shared" si="5775"/>
        <v>0</v>
      </c>
      <c r="AD324" s="338" t="s">
        <v>36</v>
      </c>
      <c r="AE324" s="325">
        <f>VLOOKUP(AD324,vstupy!$B$3:$C$15,2,FALSE)</f>
        <v>0</v>
      </c>
      <c r="AF324" s="328" t="str">
        <f t="shared" ref="AF324" si="7711">IFERROR(IF(M324=0,"N",O324/L324*J324),0)</f>
        <v>N</v>
      </c>
      <c r="AG324" s="330">
        <f t="shared" ref="AG324" si="7712">O324*J324</f>
        <v>0</v>
      </c>
      <c r="AH324" s="332">
        <f t="shared" ref="AH324" si="7713">P324*R324*J324</f>
        <v>0</v>
      </c>
      <c r="AI324" s="333">
        <f t="shared" ref="AI324" si="7714">IFERROR(AH324*M324,0)</f>
        <v>0</v>
      </c>
      <c r="AJ324" s="332" t="str">
        <f t="shared" ref="AJ324" si="7715">IFERROR(IF(M324=0,"N",S324/L324*J324),0)</f>
        <v>N</v>
      </c>
      <c r="AK324" s="330">
        <f t="shared" ref="AK324" si="7716">S324*J324</f>
        <v>0</v>
      </c>
      <c r="AL324" s="330">
        <f t="shared" ref="AL324" si="7717">T324*V324*J324</f>
        <v>0</v>
      </c>
      <c r="AM324" s="334">
        <f t="shared" ref="AM324" si="7718">IFERROR(AL324*M324,0)</f>
        <v>0</v>
      </c>
      <c r="AN324" s="333">
        <f t="shared" ref="AN324" si="7719">IF(W324&gt;0,IF(AE324&gt;0,($G$5/160)*(W324/60)*AE324*J324,0),IF(AE324&gt;0,($G$5/160)*((AC324+AC325+AC326)/60)*AE324*J324,0))</f>
        <v>0</v>
      </c>
      <c r="AO324" s="336">
        <f t="shared" ref="AO324" si="7720">IFERROR(AN324*M324,0)</f>
        <v>0</v>
      </c>
      <c r="AP324" s="315">
        <f t="shared" ref="AP324" si="7721">IF($N324="In (zvyšuje náklady)",AF324,0)</f>
        <v>0</v>
      </c>
      <c r="AQ324" s="313">
        <f t="shared" ref="AQ324" si="7722">IF($N324="In (zvyšuje náklady)",AG324,0)</f>
        <v>0</v>
      </c>
      <c r="AR324" s="313">
        <f t="shared" ref="AR324" si="7723">IF($N324="In (zvyšuje náklady)",AH324,0)</f>
        <v>0</v>
      </c>
      <c r="AS324" s="313">
        <f t="shared" ref="AS324" si="7724">IF($N324="In (zvyšuje náklady)",AI324,0)</f>
        <v>0</v>
      </c>
      <c r="AT324" s="313">
        <f t="shared" ref="AT324" si="7725">IF($N324="In (zvyšuje náklady)",AJ324,0)</f>
        <v>0</v>
      </c>
      <c r="AU324" s="313">
        <f t="shared" ref="AU324" si="7726">IF($N324="In (zvyšuje náklady)",AK324,0)</f>
        <v>0</v>
      </c>
      <c r="AV324" s="313">
        <f t="shared" ref="AV324" si="7727">IF($N324="In (zvyšuje náklady)",AL324,0)</f>
        <v>0</v>
      </c>
      <c r="AW324" s="313">
        <f t="shared" ref="AW324" si="7728">IF($N324="In (zvyšuje náklady)",AM324,0)</f>
        <v>0</v>
      </c>
      <c r="AX324" s="313">
        <f t="shared" ref="AX324" si="7729">IF($N324="In (zvyšuje náklady)",AN324,0)</f>
        <v>0</v>
      </c>
      <c r="AY324" s="313">
        <f t="shared" ref="AY324" si="7730">IF($N324="In (zvyšuje náklady)",AO324,0)</f>
        <v>0</v>
      </c>
      <c r="AZ324" s="313" t="str">
        <f t="shared" ref="AZ324" si="7731">IF($N324="Out (znižuje náklady)",AF324,"0")</f>
        <v>0</v>
      </c>
      <c r="BA324" s="313" t="str">
        <f t="shared" ref="BA324" si="7732">IF($N324="Out (znižuje náklady)",AG324,"0")</f>
        <v>0</v>
      </c>
      <c r="BB324" s="313" t="str">
        <f t="shared" ref="BB324" si="7733">IF($N324="Out (znižuje náklady)",AH324,"0")</f>
        <v>0</v>
      </c>
      <c r="BC324" s="313" t="str">
        <f t="shared" ref="BC324" si="7734">IF($N324="Out (znižuje náklady)",AI324,"0")</f>
        <v>0</v>
      </c>
      <c r="BD324" s="313" t="str">
        <f t="shared" ref="BD324" si="7735">IF($N324="Out (znižuje náklady)",AJ324,"0")</f>
        <v>0</v>
      </c>
      <c r="BE324" s="313" t="str">
        <f t="shared" ref="BE324" si="7736">IF($N324="Out (znižuje náklady)",AK324,"0")</f>
        <v>0</v>
      </c>
      <c r="BF324" s="313" t="str">
        <f t="shared" ref="BF324" si="7737">IF($N324="Out (znižuje náklady)",AL324,"0")</f>
        <v>0</v>
      </c>
      <c r="BG324" s="313" t="str">
        <f t="shared" ref="BG324" si="7738">IF($N324="Out (znižuje náklady)",AM324,"0")</f>
        <v>0</v>
      </c>
      <c r="BH324" s="313" t="str">
        <f t="shared" ref="BH324" si="7739">IF($N324="Out (znižuje náklady)",AN324,"0")</f>
        <v>0</v>
      </c>
      <c r="BI324" s="324" t="str">
        <f t="shared" ref="BI324" si="7740">IF($N324="Out (znižuje náklady)",AO324,"0")</f>
        <v>0</v>
      </c>
      <c r="BJ324" s="314">
        <f>IF(F324=vstupy!$B$47,0,1)</f>
        <v>1</v>
      </c>
      <c r="BK324" s="315">
        <f t="shared" ref="BK324" si="7741">$BJ324*AP324</f>
        <v>0</v>
      </c>
      <c r="BL324" s="313">
        <f t="shared" ref="BL324" si="7742">$BJ324*AQ324</f>
        <v>0</v>
      </c>
      <c r="BM324" s="313">
        <f t="shared" ref="BM324" si="7743">$BJ324*AR324</f>
        <v>0</v>
      </c>
      <c r="BN324" s="313">
        <f t="shared" ref="BN324" si="7744">$BJ324*AS324</f>
        <v>0</v>
      </c>
      <c r="BO324" s="313">
        <f t="shared" ref="BO324" si="7745">$BJ324*AT324</f>
        <v>0</v>
      </c>
      <c r="BP324" s="313">
        <f t="shared" ref="BP324" si="7746">$BJ324*AU324</f>
        <v>0</v>
      </c>
      <c r="BQ324" s="313">
        <f t="shared" ref="BQ324" si="7747">$BJ324*AV324</f>
        <v>0</v>
      </c>
      <c r="BR324" s="313">
        <f t="shared" ref="BR324" si="7748">$BJ324*AW324</f>
        <v>0</v>
      </c>
      <c r="BS324" s="313">
        <f t="shared" ref="BS324" si="7749">$BJ324*AX324</f>
        <v>0</v>
      </c>
      <c r="BT324" s="310">
        <f t="shared" ref="BT324" si="7750">$BJ324*AY324</f>
        <v>0</v>
      </c>
      <c r="BU324" s="315">
        <f t="shared" ref="BU324" si="7751">$BJ324*AZ324</f>
        <v>0</v>
      </c>
      <c r="BV324" s="313">
        <f t="shared" ref="BV324" si="7752">$BJ324*BA324</f>
        <v>0</v>
      </c>
      <c r="BW324" s="313">
        <f t="shared" ref="BW324" si="7753">$BJ324*BB324</f>
        <v>0</v>
      </c>
      <c r="BX324" s="313">
        <f t="shared" ref="BX324" si="7754">$BJ324*BC324</f>
        <v>0</v>
      </c>
      <c r="BY324" s="313">
        <f t="shared" ref="BY324" si="7755">$BJ324*BD324</f>
        <v>0</v>
      </c>
      <c r="BZ324" s="313">
        <f t="shared" ref="BZ324" si="7756">$BJ324*BE324</f>
        <v>0</v>
      </c>
      <c r="CA324" s="313">
        <f t="shared" ref="CA324" si="7757">$BJ324*BF324</f>
        <v>0</v>
      </c>
      <c r="CB324" s="313">
        <f t="shared" ref="CB324" si="7758">$BJ324*BG324</f>
        <v>0</v>
      </c>
      <c r="CC324" s="313">
        <f t="shared" ref="CC324" si="7759">$BJ324*BH324</f>
        <v>0</v>
      </c>
      <c r="CD324" s="310">
        <f t="shared" ref="CD324" si="7760">$BJ324*BI324</f>
        <v>0</v>
      </c>
      <c r="CE324" s="316">
        <f t="shared" ref="CE324" si="7761">IF(N324="Nemení sa",1,0)</f>
        <v>0</v>
      </c>
      <c r="CF324" s="315">
        <f t="shared" ref="CF324" si="7762">AG324*$CE324</f>
        <v>0</v>
      </c>
      <c r="CG324" s="313">
        <f t="shared" ref="CG324" si="7763">AI324*$CE324</f>
        <v>0</v>
      </c>
      <c r="CH324" s="313">
        <f t="shared" ref="CH324" si="7764">AK324*$CE324</f>
        <v>0</v>
      </c>
      <c r="CI324" s="313">
        <f t="shared" ref="CI324" si="7765">AM324*$CE324</f>
        <v>0</v>
      </c>
      <c r="CJ324" s="310">
        <f t="shared" ref="CJ324" si="7766">AO324*$CE324</f>
        <v>0</v>
      </c>
      <c r="CK324" s="317">
        <f t="shared" ref="CK324" si="7767">SUM(CF324:CJ326)</f>
        <v>0</v>
      </c>
      <c r="CL324" s="318">
        <f>IF(F324=vstupy!B$42,"1",0)</f>
        <v>0</v>
      </c>
      <c r="CM324" s="315">
        <f t="shared" ref="CM324" si="7768">IF($CL324="1",AP324,0)</f>
        <v>0</v>
      </c>
      <c r="CN324" s="313">
        <f t="shared" ref="CN324" si="7769">IF($CL324="1",AQ324,0)</f>
        <v>0</v>
      </c>
      <c r="CO324" s="313">
        <f t="shared" ref="CO324" si="7770">IF($CL324="1",AR324,0)</f>
        <v>0</v>
      </c>
      <c r="CP324" s="313">
        <f t="shared" ref="CP324" si="7771">IF($CL324="1",AS324,0)</f>
        <v>0</v>
      </c>
      <c r="CQ324" s="313">
        <f t="shared" ref="CQ324" si="7772">IF($CL324="1",AT324,0)</f>
        <v>0</v>
      </c>
      <c r="CR324" s="313">
        <f t="shared" ref="CR324" si="7773">IF($CL324="1",AU324,0)</f>
        <v>0</v>
      </c>
      <c r="CS324" s="313">
        <f t="shared" ref="CS324" si="7774">IF($CL324="1",AV324,0)</f>
        <v>0</v>
      </c>
      <c r="CT324" s="313">
        <f t="shared" ref="CT324" si="7775">IF($CL324="1",AW324,0)</f>
        <v>0</v>
      </c>
      <c r="CU324" s="313">
        <f t="shared" ref="CU324" si="7776">IF($CL324="1",AX324,0)</f>
        <v>0</v>
      </c>
      <c r="CV324" s="310">
        <f t="shared" ref="CV324" si="7777">IF($CL324="1",AY324,0)</f>
        <v>0</v>
      </c>
      <c r="CW324" s="314">
        <f t="shared" ref="CW324" si="7778">CP324+CT324+CV324</f>
        <v>0</v>
      </c>
      <c r="CX324" s="314">
        <f t="shared" ref="CX324" si="7779">CN324+CR324</f>
        <v>0</v>
      </c>
      <c r="CY324" s="315">
        <f t="shared" ref="CY324" si="7780">IF($CL324="1",AZ324,0)</f>
        <v>0</v>
      </c>
      <c r="CZ324" s="313">
        <f t="shared" ref="CZ324" si="7781">IF($CL324="1",BA324,0)</f>
        <v>0</v>
      </c>
      <c r="DA324" s="313">
        <f t="shared" ref="DA324" si="7782">IF($CL324="1",BB324,0)</f>
        <v>0</v>
      </c>
      <c r="DB324" s="313">
        <f t="shared" ref="DB324" si="7783">IF($CL324="1",BC324,0)</f>
        <v>0</v>
      </c>
      <c r="DC324" s="313">
        <f t="shared" ref="DC324" si="7784">IF($CL324="1",BD324,0)</f>
        <v>0</v>
      </c>
      <c r="DD324" s="313">
        <f t="shared" ref="DD324" si="7785">IF($CL324="1",BE324,0)</f>
        <v>0</v>
      </c>
      <c r="DE324" s="313">
        <f t="shared" ref="DE324" si="7786">IF($CL324="1",BF324,0)</f>
        <v>0</v>
      </c>
      <c r="DF324" s="313">
        <f t="shared" ref="DF324" si="7787">IF($CL324="1",BG324,0)</f>
        <v>0</v>
      </c>
      <c r="DG324" s="313">
        <f t="shared" ref="DG324" si="7788">IF($CL324="1",BH324,0)</f>
        <v>0</v>
      </c>
      <c r="DH324" s="310">
        <f t="shared" ref="DH324" si="7789">IF($CL324="1",BI324,0)</f>
        <v>0</v>
      </c>
      <c r="DI324" s="321">
        <f t="shared" ref="DI324" si="7790">DB324+DF324+DH324</f>
        <v>0</v>
      </c>
      <c r="DJ324" s="321">
        <f t="shared" ref="DJ324" si="7791">CZ324+DD324</f>
        <v>0</v>
      </c>
      <c r="DK324" s="322">
        <f t="shared" ref="DK324" si="7792">IF(CE324=0,1,0)</f>
        <v>1</v>
      </c>
      <c r="DL324" s="322">
        <f t="shared" ref="DL324" si="7793">IFERROR(IF($AF324="N",AH324+AJ324+AL324+AN324,AF324+AH324+AJ324+AL324+AN324),0)*$DK324</f>
        <v>0</v>
      </c>
      <c r="DM324" s="322">
        <f t="shared" ref="DM324" si="7794">(AG324+AI324+AK324+AM324+AO324)*$DK324</f>
        <v>0</v>
      </c>
      <c r="DN324" s="322">
        <f t="shared" ref="DN324" si="7795">AS324+AW324+AY324-CW324</f>
        <v>0</v>
      </c>
      <c r="DO324" s="322">
        <f t="shared" ref="DO324" si="7796">BC324+BG324+BI324-DI324</f>
        <v>0</v>
      </c>
      <c r="DP324" s="322">
        <f t="shared" ref="DP324" si="7797">DN324+DO324</f>
        <v>0</v>
      </c>
      <c r="DQ324" s="323" t="str">
        <f>IF(OR(F324=vstupy!B$40,F324=vstupy!B$41,F324=vstupy!B$42,),"0","1")</f>
        <v>1</v>
      </c>
      <c r="DR324" s="315">
        <f t="shared" ref="DR324" si="7798">IF($DQ324="1",AQ324,"0")+CF324</f>
        <v>0</v>
      </c>
      <c r="DS324" s="313">
        <f t="shared" ref="DS324" si="7799">IF($DQ324="1",AS324,"0")+CG324</f>
        <v>0</v>
      </c>
      <c r="DT324" s="313">
        <f t="shared" ref="DT324" si="7800">IF($DQ324="1",AU324,"0")+CH324</f>
        <v>0</v>
      </c>
      <c r="DU324" s="313">
        <f t="shared" ref="DU324" si="7801">IF($DQ324="1",AW324,"0")+CI324</f>
        <v>0</v>
      </c>
      <c r="DV324" s="310">
        <f t="shared" ref="DV324" si="7802">IF($DQ324="1",AY324,"0")+CJ324</f>
        <v>0</v>
      </c>
      <c r="DW324" s="311">
        <f t="shared" ref="DW324" si="7803">SUM(DR324:DV326)</f>
        <v>0</v>
      </c>
      <c r="DX324" s="315" t="str">
        <f t="shared" ref="DX324" si="7804">IF($DQ324="1",BA324,"0")</f>
        <v>0</v>
      </c>
      <c r="DY324" s="313" t="str">
        <f t="shared" ref="DY324" si="7805">IF($DQ324="1",BC324,"0")</f>
        <v>0</v>
      </c>
      <c r="DZ324" s="313" t="str">
        <f t="shared" ref="DZ324" si="7806">IF($DQ324="1",BE324,"0")</f>
        <v>0</v>
      </c>
      <c r="EA324" s="313" t="str">
        <f t="shared" ref="EA324" si="7807">IF($DQ324="1",BG324,"0")</f>
        <v>0</v>
      </c>
      <c r="EB324" s="310" t="str">
        <f t="shared" ref="EB324" si="7808">IF($DQ324="1",BI324,"0")</f>
        <v>0</v>
      </c>
      <c r="EC324" s="311">
        <f t="shared" ref="EC324" si="7809">SUM(DX324:EB326)</f>
        <v>0</v>
      </c>
      <c r="ED324" s="312">
        <f t="shared" ref="ED324" si="7810">EC324+DW324</f>
        <v>0</v>
      </c>
    </row>
    <row r="325" spans="2:134" ht="12.6" customHeight="1" x14ac:dyDescent="0.2">
      <c r="B325" s="366"/>
      <c r="C325" s="363"/>
      <c r="D325" s="363"/>
      <c r="E325" s="363"/>
      <c r="F325" s="356"/>
      <c r="G325" s="362"/>
      <c r="H325" s="308"/>
      <c r="I325" s="308"/>
      <c r="J325" s="299"/>
      <c r="K325" s="356"/>
      <c r="L325" s="348"/>
      <c r="M325" s="354"/>
      <c r="N325" s="348"/>
      <c r="O325" s="348"/>
      <c r="P325" s="348"/>
      <c r="Q325" s="349"/>
      <c r="R325" s="350"/>
      <c r="S325" s="348"/>
      <c r="T325" s="351"/>
      <c r="U325" s="349"/>
      <c r="V325" s="350"/>
      <c r="W325" s="348"/>
      <c r="X325" s="283" t="s">
        <v>157</v>
      </c>
      <c r="Y325" s="284" t="s">
        <v>152</v>
      </c>
      <c r="Z325" s="285">
        <f>VLOOKUP($X325,vstupy!$B$18:$F$31,MATCH($Y325,vstupy!$B$17:$F$17,0),0)</f>
        <v>0</v>
      </c>
      <c r="AA325" s="286" t="s">
        <v>158</v>
      </c>
      <c r="AB325" s="285">
        <f>VLOOKUP($AA325,vstupy!$B$34:$C$36,2,FALSE)</f>
        <v>0</v>
      </c>
      <c r="AC325" s="285">
        <f t="shared" si="5775"/>
        <v>0</v>
      </c>
      <c r="AD325" s="339"/>
      <c r="AE325" s="326"/>
      <c r="AF325" s="315"/>
      <c r="AG325" s="330"/>
      <c r="AH325" s="330"/>
      <c r="AI325" s="330"/>
      <c r="AJ325" s="330"/>
      <c r="AK325" s="330"/>
      <c r="AL325" s="330"/>
      <c r="AM325" s="335"/>
      <c r="AN325" s="330"/>
      <c r="AO325" s="336"/>
      <c r="AP325" s="315"/>
      <c r="AQ325" s="313"/>
      <c r="AR325" s="313"/>
      <c r="AS325" s="313"/>
      <c r="AT325" s="313"/>
      <c r="AU325" s="313"/>
      <c r="AV325" s="313"/>
      <c r="AW325" s="313"/>
      <c r="AX325" s="313"/>
      <c r="AY325" s="313"/>
      <c r="AZ325" s="313"/>
      <c r="BA325" s="313"/>
      <c r="BB325" s="313"/>
      <c r="BC325" s="313"/>
      <c r="BD325" s="313"/>
      <c r="BE325" s="313"/>
      <c r="BF325" s="313"/>
      <c r="BG325" s="313"/>
      <c r="BH325" s="313"/>
      <c r="BI325" s="324"/>
      <c r="BJ325" s="314"/>
      <c r="BK325" s="315"/>
      <c r="BL325" s="313"/>
      <c r="BM325" s="313"/>
      <c r="BN325" s="313"/>
      <c r="BO325" s="313"/>
      <c r="BP325" s="313"/>
      <c r="BQ325" s="313"/>
      <c r="BR325" s="313"/>
      <c r="BS325" s="313"/>
      <c r="BT325" s="310"/>
      <c r="BU325" s="315"/>
      <c r="BV325" s="313"/>
      <c r="BW325" s="313"/>
      <c r="BX325" s="313"/>
      <c r="BY325" s="313"/>
      <c r="BZ325" s="313"/>
      <c r="CA325" s="313"/>
      <c r="CB325" s="313"/>
      <c r="CC325" s="313"/>
      <c r="CD325" s="310"/>
      <c r="CE325" s="316"/>
      <c r="CF325" s="315"/>
      <c r="CG325" s="313"/>
      <c r="CH325" s="313"/>
      <c r="CI325" s="313"/>
      <c r="CJ325" s="310"/>
      <c r="CK325" s="317"/>
      <c r="CL325" s="319"/>
      <c r="CM325" s="315"/>
      <c r="CN325" s="313"/>
      <c r="CO325" s="313"/>
      <c r="CP325" s="313"/>
      <c r="CQ325" s="313"/>
      <c r="CR325" s="313"/>
      <c r="CS325" s="313"/>
      <c r="CT325" s="313"/>
      <c r="CU325" s="313"/>
      <c r="CV325" s="310"/>
      <c r="CW325" s="314"/>
      <c r="CX325" s="314"/>
      <c r="CY325" s="315"/>
      <c r="CZ325" s="313"/>
      <c r="DA325" s="313"/>
      <c r="DB325" s="313"/>
      <c r="DC325" s="313"/>
      <c r="DD325" s="313"/>
      <c r="DE325" s="313"/>
      <c r="DF325" s="313"/>
      <c r="DG325" s="313"/>
      <c r="DH325" s="310"/>
      <c r="DI325" s="321"/>
      <c r="DJ325" s="321"/>
      <c r="DK325" s="322"/>
      <c r="DL325" s="322"/>
      <c r="DM325" s="322"/>
      <c r="DN325" s="322"/>
      <c r="DO325" s="322"/>
      <c r="DP325" s="322"/>
      <c r="DQ325" s="323"/>
      <c r="DR325" s="315"/>
      <c r="DS325" s="313"/>
      <c r="DT325" s="313"/>
      <c r="DU325" s="313"/>
      <c r="DV325" s="310"/>
      <c r="DW325" s="311"/>
      <c r="DX325" s="315"/>
      <c r="DY325" s="313"/>
      <c r="DZ325" s="313"/>
      <c r="EA325" s="313"/>
      <c r="EB325" s="310"/>
      <c r="EC325" s="311"/>
      <c r="ED325" s="312"/>
    </row>
    <row r="326" spans="2:134" ht="12.6" customHeight="1" thickBot="1" x14ac:dyDescent="0.25">
      <c r="B326" s="366"/>
      <c r="C326" s="363"/>
      <c r="D326" s="363"/>
      <c r="E326" s="363"/>
      <c r="F326" s="357"/>
      <c r="G326" s="362"/>
      <c r="H326" s="309"/>
      <c r="I326" s="309"/>
      <c r="J326" s="300"/>
      <c r="K326" s="357"/>
      <c r="L326" s="348"/>
      <c r="M326" s="354"/>
      <c r="N326" s="348"/>
      <c r="O326" s="348"/>
      <c r="P326" s="348"/>
      <c r="Q326" s="349"/>
      <c r="R326" s="350"/>
      <c r="S326" s="348"/>
      <c r="T326" s="351"/>
      <c r="U326" s="349"/>
      <c r="V326" s="350"/>
      <c r="W326" s="348"/>
      <c r="X326" s="283" t="s">
        <v>157</v>
      </c>
      <c r="Y326" s="284" t="s">
        <v>152</v>
      </c>
      <c r="Z326" s="285">
        <f>VLOOKUP($X326,vstupy!$B$18:$F$31,MATCH($Y326,vstupy!$B$17:$F$17,0),0)</f>
        <v>0</v>
      </c>
      <c r="AA326" s="286" t="s">
        <v>158</v>
      </c>
      <c r="AB326" s="285">
        <f>VLOOKUP($AA326,vstupy!$B$34:$C$36,2,FALSE)</f>
        <v>0</v>
      </c>
      <c r="AC326" s="285">
        <f t="shared" si="5775"/>
        <v>0</v>
      </c>
      <c r="AD326" s="340"/>
      <c r="AE326" s="327"/>
      <c r="AF326" s="329"/>
      <c r="AG326" s="331"/>
      <c r="AH326" s="331"/>
      <c r="AI326" s="330"/>
      <c r="AJ326" s="331"/>
      <c r="AK326" s="331"/>
      <c r="AL326" s="331"/>
      <c r="AM326" s="333"/>
      <c r="AN326" s="330"/>
      <c r="AO326" s="337"/>
      <c r="AP326" s="315"/>
      <c r="AQ326" s="313"/>
      <c r="AR326" s="313"/>
      <c r="AS326" s="313"/>
      <c r="AT326" s="313"/>
      <c r="AU326" s="313"/>
      <c r="AV326" s="313"/>
      <c r="AW326" s="313"/>
      <c r="AX326" s="313"/>
      <c r="AY326" s="313"/>
      <c r="AZ326" s="313"/>
      <c r="BA326" s="313"/>
      <c r="BB326" s="313"/>
      <c r="BC326" s="313"/>
      <c r="BD326" s="313"/>
      <c r="BE326" s="313"/>
      <c r="BF326" s="313"/>
      <c r="BG326" s="313"/>
      <c r="BH326" s="313"/>
      <c r="BI326" s="324"/>
      <c r="BJ326" s="314"/>
      <c r="BK326" s="315"/>
      <c r="BL326" s="313"/>
      <c r="BM326" s="313"/>
      <c r="BN326" s="313"/>
      <c r="BO326" s="313"/>
      <c r="BP326" s="313"/>
      <c r="BQ326" s="313"/>
      <c r="BR326" s="313"/>
      <c r="BS326" s="313"/>
      <c r="BT326" s="310"/>
      <c r="BU326" s="315"/>
      <c r="BV326" s="313"/>
      <c r="BW326" s="313"/>
      <c r="BX326" s="313"/>
      <c r="BY326" s="313"/>
      <c r="BZ326" s="313"/>
      <c r="CA326" s="313"/>
      <c r="CB326" s="313"/>
      <c r="CC326" s="313"/>
      <c r="CD326" s="310"/>
      <c r="CE326" s="316"/>
      <c r="CF326" s="315"/>
      <c r="CG326" s="313"/>
      <c r="CH326" s="313"/>
      <c r="CI326" s="313"/>
      <c r="CJ326" s="310"/>
      <c r="CK326" s="317"/>
      <c r="CL326" s="320"/>
      <c r="CM326" s="315"/>
      <c r="CN326" s="313"/>
      <c r="CO326" s="313"/>
      <c r="CP326" s="313"/>
      <c r="CQ326" s="313"/>
      <c r="CR326" s="313"/>
      <c r="CS326" s="313"/>
      <c r="CT326" s="313"/>
      <c r="CU326" s="313"/>
      <c r="CV326" s="310"/>
      <c r="CW326" s="314"/>
      <c r="CX326" s="314"/>
      <c r="CY326" s="315"/>
      <c r="CZ326" s="313"/>
      <c r="DA326" s="313"/>
      <c r="DB326" s="313"/>
      <c r="DC326" s="313"/>
      <c r="DD326" s="313"/>
      <c r="DE326" s="313"/>
      <c r="DF326" s="313"/>
      <c r="DG326" s="313"/>
      <c r="DH326" s="310"/>
      <c r="DI326" s="321"/>
      <c r="DJ326" s="321"/>
      <c r="DK326" s="322"/>
      <c r="DL326" s="322"/>
      <c r="DM326" s="322"/>
      <c r="DN326" s="322"/>
      <c r="DO326" s="322"/>
      <c r="DP326" s="322"/>
      <c r="DQ326" s="323"/>
      <c r="DR326" s="315"/>
      <c r="DS326" s="313"/>
      <c r="DT326" s="313"/>
      <c r="DU326" s="313"/>
      <c r="DV326" s="310"/>
      <c r="DW326" s="311"/>
      <c r="DX326" s="315"/>
      <c r="DY326" s="313"/>
      <c r="DZ326" s="313"/>
      <c r="EA326" s="313"/>
      <c r="EB326" s="310"/>
      <c r="EC326" s="311"/>
      <c r="ED326" s="312"/>
    </row>
    <row r="327" spans="2:134" ht="12.6" customHeight="1" x14ac:dyDescent="0.2">
      <c r="B327" s="365">
        <f t="shared" si="5771"/>
        <v>107</v>
      </c>
      <c r="C327" s="364"/>
      <c r="D327" s="364"/>
      <c r="E327" s="364"/>
      <c r="F327" s="358"/>
      <c r="G327" s="361"/>
      <c r="H327" s="301" t="str">
        <f t="shared" si="7402"/>
        <v/>
      </c>
      <c r="I327" s="301" t="str">
        <f t="shared" si="5772"/>
        <v>NA</v>
      </c>
      <c r="J327" s="304">
        <f t="shared" ref="J327" si="7811">IF(I327&gt;12,1,I327/12)</f>
        <v>1</v>
      </c>
      <c r="K327" s="358"/>
      <c r="L327" s="344"/>
      <c r="M327" s="354">
        <f t="shared" ref="M327" si="7812">IF(L327="N",0,L327)</f>
        <v>0</v>
      </c>
      <c r="N327" s="344" t="s">
        <v>212</v>
      </c>
      <c r="O327" s="344"/>
      <c r="P327" s="344"/>
      <c r="Q327" s="345" t="s">
        <v>36</v>
      </c>
      <c r="R327" s="346">
        <f>VLOOKUP(Q327,vstupy!$B$3:$C$15,2,FALSE)</f>
        <v>0</v>
      </c>
      <c r="S327" s="344"/>
      <c r="T327" s="347"/>
      <c r="U327" s="345" t="s">
        <v>36</v>
      </c>
      <c r="V327" s="346">
        <f>VLOOKUP(U327,vstupy!$B$3:$C$15,2,FALSE)</f>
        <v>0</v>
      </c>
      <c r="W327" s="344"/>
      <c r="X327" s="174" t="s">
        <v>157</v>
      </c>
      <c r="Y327" s="188" t="s">
        <v>152</v>
      </c>
      <c r="Z327" s="185">
        <f>VLOOKUP($X327,vstupy!$B$18:$F$31,MATCH($Y327,vstupy!$B$17:$F$17,0),0)</f>
        <v>0</v>
      </c>
      <c r="AA327" s="121" t="s">
        <v>158</v>
      </c>
      <c r="AB327" s="185">
        <f>VLOOKUP($AA327,vstupy!$B$34:$C$36,2,FALSE)</f>
        <v>0</v>
      </c>
      <c r="AC327" s="185">
        <f t="shared" si="5775"/>
        <v>0</v>
      </c>
      <c r="AD327" s="341" t="s">
        <v>36</v>
      </c>
      <c r="AE327" s="325">
        <f>VLOOKUP(AD327,vstupy!$B$3:$C$15,2,FALSE)</f>
        <v>0</v>
      </c>
      <c r="AF327" s="328" t="str">
        <f t="shared" ref="AF327" si="7813">IFERROR(IF(M327=0,"N",O327/L327*J327),0)</f>
        <v>N</v>
      </c>
      <c r="AG327" s="330">
        <f t="shared" ref="AG327" si="7814">O327*J327</f>
        <v>0</v>
      </c>
      <c r="AH327" s="332">
        <f t="shared" ref="AH327" si="7815">P327*R327*J327</f>
        <v>0</v>
      </c>
      <c r="AI327" s="333">
        <f t="shared" ref="AI327" si="7816">IFERROR(AH327*M327,0)</f>
        <v>0</v>
      </c>
      <c r="AJ327" s="332" t="str">
        <f t="shared" ref="AJ327" si="7817">IFERROR(IF(M327=0,"N",S327/L327*J327),0)</f>
        <v>N</v>
      </c>
      <c r="AK327" s="330">
        <f t="shared" ref="AK327" si="7818">S327*J327</f>
        <v>0</v>
      </c>
      <c r="AL327" s="330">
        <f t="shared" ref="AL327" si="7819">T327*V327*J327</f>
        <v>0</v>
      </c>
      <c r="AM327" s="334">
        <f t="shared" ref="AM327" si="7820">IFERROR(AL327*M327,0)</f>
        <v>0</v>
      </c>
      <c r="AN327" s="333">
        <f t="shared" ref="AN327" si="7821">IF(W327&gt;0,IF(AE327&gt;0,($G$5/160)*(W327/60)*AE327*J327,0),IF(AE327&gt;0,($G$5/160)*((AC327+AC328+AC329)/60)*AE327*J327,0))</f>
        <v>0</v>
      </c>
      <c r="AO327" s="336">
        <f t="shared" ref="AO327" si="7822">IFERROR(AN327*M327,0)</f>
        <v>0</v>
      </c>
      <c r="AP327" s="315">
        <f t="shared" ref="AP327" si="7823">IF($N327="In (zvyšuje náklady)",AF327,0)</f>
        <v>0</v>
      </c>
      <c r="AQ327" s="313">
        <f t="shared" ref="AQ327" si="7824">IF($N327="In (zvyšuje náklady)",AG327,0)</f>
        <v>0</v>
      </c>
      <c r="AR327" s="313">
        <f t="shared" ref="AR327" si="7825">IF($N327="In (zvyšuje náklady)",AH327,0)</f>
        <v>0</v>
      </c>
      <c r="AS327" s="313">
        <f t="shared" ref="AS327" si="7826">IF($N327="In (zvyšuje náklady)",AI327,0)</f>
        <v>0</v>
      </c>
      <c r="AT327" s="313">
        <f t="shared" ref="AT327" si="7827">IF($N327="In (zvyšuje náklady)",AJ327,0)</f>
        <v>0</v>
      </c>
      <c r="AU327" s="313">
        <f t="shared" ref="AU327" si="7828">IF($N327="In (zvyšuje náklady)",AK327,0)</f>
        <v>0</v>
      </c>
      <c r="AV327" s="313">
        <f t="shared" ref="AV327" si="7829">IF($N327="In (zvyšuje náklady)",AL327,0)</f>
        <v>0</v>
      </c>
      <c r="AW327" s="313">
        <f t="shared" ref="AW327" si="7830">IF($N327="In (zvyšuje náklady)",AM327,0)</f>
        <v>0</v>
      </c>
      <c r="AX327" s="313">
        <f t="shared" ref="AX327" si="7831">IF($N327="In (zvyšuje náklady)",AN327,0)</f>
        <v>0</v>
      </c>
      <c r="AY327" s="313">
        <f t="shared" ref="AY327" si="7832">IF($N327="In (zvyšuje náklady)",AO327,0)</f>
        <v>0</v>
      </c>
      <c r="AZ327" s="313" t="str">
        <f t="shared" ref="AZ327" si="7833">IF($N327="Out (znižuje náklady)",AF327,"0")</f>
        <v>0</v>
      </c>
      <c r="BA327" s="313" t="str">
        <f t="shared" ref="BA327" si="7834">IF($N327="Out (znižuje náklady)",AG327,"0")</f>
        <v>0</v>
      </c>
      <c r="BB327" s="313" t="str">
        <f t="shared" ref="BB327" si="7835">IF($N327="Out (znižuje náklady)",AH327,"0")</f>
        <v>0</v>
      </c>
      <c r="BC327" s="313" t="str">
        <f t="shared" ref="BC327" si="7836">IF($N327="Out (znižuje náklady)",AI327,"0")</f>
        <v>0</v>
      </c>
      <c r="BD327" s="313" t="str">
        <f t="shared" ref="BD327" si="7837">IF($N327="Out (znižuje náklady)",AJ327,"0")</f>
        <v>0</v>
      </c>
      <c r="BE327" s="313" t="str">
        <f t="shared" ref="BE327" si="7838">IF($N327="Out (znižuje náklady)",AK327,"0")</f>
        <v>0</v>
      </c>
      <c r="BF327" s="313" t="str">
        <f t="shared" ref="BF327" si="7839">IF($N327="Out (znižuje náklady)",AL327,"0")</f>
        <v>0</v>
      </c>
      <c r="BG327" s="313" t="str">
        <f t="shared" ref="BG327" si="7840">IF($N327="Out (znižuje náklady)",AM327,"0")</f>
        <v>0</v>
      </c>
      <c r="BH327" s="313" t="str">
        <f t="shared" ref="BH327" si="7841">IF($N327="Out (znižuje náklady)",AN327,"0")</f>
        <v>0</v>
      </c>
      <c r="BI327" s="324" t="str">
        <f t="shared" ref="BI327" si="7842">IF($N327="Out (znižuje náklady)",AO327,"0")</f>
        <v>0</v>
      </c>
      <c r="BJ327" s="314">
        <f>IF(F327=vstupy!$B$47,0,1)</f>
        <v>1</v>
      </c>
      <c r="BK327" s="315">
        <f t="shared" ref="BK327" si="7843">$BJ327*AP327</f>
        <v>0</v>
      </c>
      <c r="BL327" s="313">
        <f t="shared" ref="BL327" si="7844">$BJ327*AQ327</f>
        <v>0</v>
      </c>
      <c r="BM327" s="313">
        <f t="shared" ref="BM327" si="7845">$BJ327*AR327</f>
        <v>0</v>
      </c>
      <c r="BN327" s="313">
        <f t="shared" ref="BN327" si="7846">$BJ327*AS327</f>
        <v>0</v>
      </c>
      <c r="BO327" s="313">
        <f t="shared" ref="BO327" si="7847">$BJ327*AT327</f>
        <v>0</v>
      </c>
      <c r="BP327" s="313">
        <f t="shared" ref="BP327" si="7848">$BJ327*AU327</f>
        <v>0</v>
      </c>
      <c r="BQ327" s="313">
        <f t="shared" ref="BQ327" si="7849">$BJ327*AV327</f>
        <v>0</v>
      </c>
      <c r="BR327" s="313">
        <f t="shared" ref="BR327" si="7850">$BJ327*AW327</f>
        <v>0</v>
      </c>
      <c r="BS327" s="313">
        <f t="shared" ref="BS327" si="7851">$BJ327*AX327</f>
        <v>0</v>
      </c>
      <c r="BT327" s="310">
        <f t="shared" ref="BT327" si="7852">$BJ327*AY327</f>
        <v>0</v>
      </c>
      <c r="BU327" s="315">
        <f t="shared" ref="BU327" si="7853">$BJ327*AZ327</f>
        <v>0</v>
      </c>
      <c r="BV327" s="313">
        <f t="shared" ref="BV327" si="7854">$BJ327*BA327</f>
        <v>0</v>
      </c>
      <c r="BW327" s="313">
        <f t="shared" ref="BW327" si="7855">$BJ327*BB327</f>
        <v>0</v>
      </c>
      <c r="BX327" s="313">
        <f t="shared" ref="BX327" si="7856">$BJ327*BC327</f>
        <v>0</v>
      </c>
      <c r="BY327" s="313">
        <f t="shared" ref="BY327" si="7857">$BJ327*BD327</f>
        <v>0</v>
      </c>
      <c r="BZ327" s="313">
        <f t="shared" ref="BZ327" si="7858">$BJ327*BE327</f>
        <v>0</v>
      </c>
      <c r="CA327" s="313">
        <f t="shared" ref="CA327" si="7859">$BJ327*BF327</f>
        <v>0</v>
      </c>
      <c r="CB327" s="313">
        <f t="shared" ref="CB327" si="7860">$BJ327*BG327</f>
        <v>0</v>
      </c>
      <c r="CC327" s="313">
        <f t="shared" ref="CC327" si="7861">$BJ327*BH327</f>
        <v>0</v>
      </c>
      <c r="CD327" s="310">
        <f t="shared" ref="CD327" si="7862">$BJ327*BI327</f>
        <v>0</v>
      </c>
      <c r="CE327" s="316">
        <f t="shared" ref="CE327" si="7863">IF(N327="Nemení sa",1,0)</f>
        <v>0</v>
      </c>
      <c r="CF327" s="315">
        <f t="shared" ref="CF327" si="7864">AG327*$CE327</f>
        <v>0</v>
      </c>
      <c r="CG327" s="313">
        <f t="shared" ref="CG327" si="7865">AI327*$CE327</f>
        <v>0</v>
      </c>
      <c r="CH327" s="313">
        <f t="shared" ref="CH327" si="7866">AK327*$CE327</f>
        <v>0</v>
      </c>
      <c r="CI327" s="313">
        <f t="shared" ref="CI327" si="7867">AM327*$CE327</f>
        <v>0</v>
      </c>
      <c r="CJ327" s="310">
        <f t="shared" ref="CJ327" si="7868">AO327*$CE327</f>
        <v>0</v>
      </c>
      <c r="CK327" s="317">
        <f t="shared" ref="CK327" si="7869">SUM(CF327:CJ329)</f>
        <v>0</v>
      </c>
      <c r="CL327" s="318">
        <f>IF(F327=vstupy!B$42,"1",0)</f>
        <v>0</v>
      </c>
      <c r="CM327" s="315">
        <f t="shared" ref="CM327" si="7870">IF($CL327="1",AP327,0)</f>
        <v>0</v>
      </c>
      <c r="CN327" s="313">
        <f t="shared" ref="CN327" si="7871">IF($CL327="1",AQ327,0)</f>
        <v>0</v>
      </c>
      <c r="CO327" s="313">
        <f t="shared" ref="CO327" si="7872">IF($CL327="1",AR327,0)</f>
        <v>0</v>
      </c>
      <c r="CP327" s="313">
        <f t="shared" ref="CP327" si="7873">IF($CL327="1",AS327,0)</f>
        <v>0</v>
      </c>
      <c r="CQ327" s="313">
        <f t="shared" ref="CQ327" si="7874">IF($CL327="1",AT327,0)</f>
        <v>0</v>
      </c>
      <c r="CR327" s="313">
        <f t="shared" ref="CR327" si="7875">IF($CL327="1",AU327,0)</f>
        <v>0</v>
      </c>
      <c r="CS327" s="313">
        <f t="shared" ref="CS327" si="7876">IF($CL327="1",AV327,0)</f>
        <v>0</v>
      </c>
      <c r="CT327" s="313">
        <f t="shared" ref="CT327" si="7877">IF($CL327="1",AW327,0)</f>
        <v>0</v>
      </c>
      <c r="CU327" s="313">
        <f t="shared" ref="CU327" si="7878">IF($CL327="1",AX327,0)</f>
        <v>0</v>
      </c>
      <c r="CV327" s="310">
        <f t="shared" ref="CV327" si="7879">IF($CL327="1",AY327,0)</f>
        <v>0</v>
      </c>
      <c r="CW327" s="314">
        <f t="shared" ref="CW327" si="7880">CP327+CT327+CV327</f>
        <v>0</v>
      </c>
      <c r="CX327" s="314">
        <f t="shared" ref="CX327" si="7881">CN327+CR327</f>
        <v>0</v>
      </c>
      <c r="CY327" s="315">
        <f t="shared" ref="CY327" si="7882">IF($CL327="1",AZ327,0)</f>
        <v>0</v>
      </c>
      <c r="CZ327" s="313">
        <f t="shared" ref="CZ327" si="7883">IF($CL327="1",BA327,0)</f>
        <v>0</v>
      </c>
      <c r="DA327" s="313">
        <f t="shared" ref="DA327" si="7884">IF($CL327="1",BB327,0)</f>
        <v>0</v>
      </c>
      <c r="DB327" s="313">
        <f t="shared" ref="DB327" si="7885">IF($CL327="1",BC327,0)</f>
        <v>0</v>
      </c>
      <c r="DC327" s="313">
        <f t="shared" ref="DC327" si="7886">IF($CL327="1",BD327,0)</f>
        <v>0</v>
      </c>
      <c r="DD327" s="313">
        <f t="shared" ref="DD327" si="7887">IF($CL327="1",BE327,0)</f>
        <v>0</v>
      </c>
      <c r="DE327" s="313">
        <f t="shared" ref="DE327" si="7888">IF($CL327="1",BF327,0)</f>
        <v>0</v>
      </c>
      <c r="DF327" s="313">
        <f t="shared" ref="DF327" si="7889">IF($CL327="1",BG327,0)</f>
        <v>0</v>
      </c>
      <c r="DG327" s="313">
        <f t="shared" ref="DG327" si="7890">IF($CL327="1",BH327,0)</f>
        <v>0</v>
      </c>
      <c r="DH327" s="310">
        <f t="shared" ref="DH327" si="7891">IF($CL327="1",BI327,0)</f>
        <v>0</v>
      </c>
      <c r="DI327" s="321">
        <f t="shared" ref="DI327" si="7892">DB327+DF327+DH327</f>
        <v>0</v>
      </c>
      <c r="DJ327" s="321">
        <f t="shared" ref="DJ327" si="7893">CZ327+DD327</f>
        <v>0</v>
      </c>
      <c r="DK327" s="322">
        <f t="shared" ref="DK327" si="7894">IF(CE327=0,1,0)</f>
        <v>1</v>
      </c>
      <c r="DL327" s="322">
        <f t="shared" ref="DL327" si="7895">IFERROR(IF($AF327="N",AH327+AJ327+AL327+AN327,AF327+AH327+AJ327+AL327+AN327),0)*$DK327</f>
        <v>0</v>
      </c>
      <c r="DM327" s="322">
        <f t="shared" ref="DM327" si="7896">(AG327+AI327+AK327+AM327+AO327)*$DK327</f>
        <v>0</v>
      </c>
      <c r="DN327" s="322">
        <f t="shared" ref="DN327" si="7897">AS327+AW327+AY327-CW327</f>
        <v>0</v>
      </c>
      <c r="DO327" s="322">
        <f t="shared" ref="DO327" si="7898">BC327+BG327+BI327-DI327</f>
        <v>0</v>
      </c>
      <c r="DP327" s="322">
        <f t="shared" ref="DP327" si="7899">DN327+DO327</f>
        <v>0</v>
      </c>
      <c r="DQ327" s="323" t="str">
        <f>IF(OR(F327=vstupy!B$40,F327=vstupy!B$41,F327=vstupy!B$42,),"0","1")</f>
        <v>1</v>
      </c>
      <c r="DR327" s="315">
        <f t="shared" ref="DR327" si="7900">IF($DQ327="1",AQ327,"0")+CF327</f>
        <v>0</v>
      </c>
      <c r="DS327" s="313">
        <f t="shared" ref="DS327" si="7901">IF($DQ327="1",AS327,"0")+CG327</f>
        <v>0</v>
      </c>
      <c r="DT327" s="313">
        <f t="shared" ref="DT327" si="7902">IF($DQ327="1",AU327,"0")+CH327</f>
        <v>0</v>
      </c>
      <c r="DU327" s="313">
        <f t="shared" ref="DU327" si="7903">IF($DQ327="1",AW327,"0")+CI327</f>
        <v>0</v>
      </c>
      <c r="DV327" s="310">
        <f t="shared" ref="DV327" si="7904">IF($DQ327="1",AY327,"0")+CJ327</f>
        <v>0</v>
      </c>
      <c r="DW327" s="311">
        <f t="shared" ref="DW327" si="7905">SUM(DR327:DV329)</f>
        <v>0</v>
      </c>
      <c r="DX327" s="315" t="str">
        <f t="shared" ref="DX327" si="7906">IF($DQ327="1",BA327,"0")</f>
        <v>0</v>
      </c>
      <c r="DY327" s="313" t="str">
        <f t="shared" ref="DY327" si="7907">IF($DQ327="1",BC327,"0")</f>
        <v>0</v>
      </c>
      <c r="DZ327" s="313" t="str">
        <f t="shared" ref="DZ327" si="7908">IF($DQ327="1",BE327,"0")</f>
        <v>0</v>
      </c>
      <c r="EA327" s="313" t="str">
        <f t="shared" ref="EA327" si="7909">IF($DQ327="1",BG327,"0")</f>
        <v>0</v>
      </c>
      <c r="EB327" s="310" t="str">
        <f t="shared" ref="EB327" si="7910">IF($DQ327="1",BI327,"0")</f>
        <v>0</v>
      </c>
      <c r="EC327" s="311">
        <f t="shared" ref="EC327" si="7911">SUM(DX327:EB329)</f>
        <v>0</v>
      </c>
      <c r="ED327" s="312">
        <f t="shared" ref="ED327" si="7912">EC327+DW327</f>
        <v>0</v>
      </c>
    </row>
    <row r="328" spans="2:134" ht="12.6" customHeight="1" x14ac:dyDescent="0.2">
      <c r="B328" s="365"/>
      <c r="C328" s="364"/>
      <c r="D328" s="364"/>
      <c r="E328" s="364"/>
      <c r="F328" s="359"/>
      <c r="G328" s="361"/>
      <c r="H328" s="302"/>
      <c r="I328" s="302"/>
      <c r="J328" s="305"/>
      <c r="K328" s="359"/>
      <c r="L328" s="344"/>
      <c r="M328" s="354"/>
      <c r="N328" s="344"/>
      <c r="O328" s="344"/>
      <c r="P328" s="344"/>
      <c r="Q328" s="345"/>
      <c r="R328" s="346"/>
      <c r="S328" s="344"/>
      <c r="T328" s="347"/>
      <c r="U328" s="345"/>
      <c r="V328" s="346"/>
      <c r="W328" s="344"/>
      <c r="X328" s="174" t="s">
        <v>157</v>
      </c>
      <c r="Y328" s="188" t="s">
        <v>152</v>
      </c>
      <c r="Z328" s="185">
        <f>VLOOKUP($X328,vstupy!$B$18:$F$31,MATCH($Y328,vstupy!$B$17:$F$17,0),0)</f>
        <v>0</v>
      </c>
      <c r="AA328" s="121" t="s">
        <v>158</v>
      </c>
      <c r="AB328" s="185">
        <f>VLOOKUP($AA328,vstupy!$B$34:$C$36,2,FALSE)</f>
        <v>0</v>
      </c>
      <c r="AC328" s="185">
        <f t="shared" si="5775"/>
        <v>0</v>
      </c>
      <c r="AD328" s="342"/>
      <c r="AE328" s="326"/>
      <c r="AF328" s="315"/>
      <c r="AG328" s="330"/>
      <c r="AH328" s="330"/>
      <c r="AI328" s="330"/>
      <c r="AJ328" s="330"/>
      <c r="AK328" s="330"/>
      <c r="AL328" s="330"/>
      <c r="AM328" s="335"/>
      <c r="AN328" s="330"/>
      <c r="AO328" s="336"/>
      <c r="AP328" s="315"/>
      <c r="AQ328" s="313"/>
      <c r="AR328" s="313"/>
      <c r="AS328" s="313"/>
      <c r="AT328" s="313"/>
      <c r="AU328" s="313"/>
      <c r="AV328" s="313"/>
      <c r="AW328" s="313"/>
      <c r="AX328" s="313"/>
      <c r="AY328" s="313"/>
      <c r="AZ328" s="313"/>
      <c r="BA328" s="313"/>
      <c r="BB328" s="313"/>
      <c r="BC328" s="313"/>
      <c r="BD328" s="313"/>
      <c r="BE328" s="313"/>
      <c r="BF328" s="313"/>
      <c r="BG328" s="313"/>
      <c r="BH328" s="313"/>
      <c r="BI328" s="324"/>
      <c r="BJ328" s="314"/>
      <c r="BK328" s="315"/>
      <c r="BL328" s="313"/>
      <c r="BM328" s="313"/>
      <c r="BN328" s="313"/>
      <c r="BO328" s="313"/>
      <c r="BP328" s="313"/>
      <c r="BQ328" s="313"/>
      <c r="BR328" s="313"/>
      <c r="BS328" s="313"/>
      <c r="BT328" s="310"/>
      <c r="BU328" s="315"/>
      <c r="BV328" s="313"/>
      <c r="BW328" s="313"/>
      <c r="BX328" s="313"/>
      <c r="BY328" s="313"/>
      <c r="BZ328" s="313"/>
      <c r="CA328" s="313"/>
      <c r="CB328" s="313"/>
      <c r="CC328" s="313"/>
      <c r="CD328" s="310"/>
      <c r="CE328" s="316"/>
      <c r="CF328" s="315"/>
      <c r="CG328" s="313"/>
      <c r="CH328" s="313"/>
      <c r="CI328" s="313"/>
      <c r="CJ328" s="310"/>
      <c r="CK328" s="317"/>
      <c r="CL328" s="319"/>
      <c r="CM328" s="315"/>
      <c r="CN328" s="313"/>
      <c r="CO328" s="313"/>
      <c r="CP328" s="313"/>
      <c r="CQ328" s="313"/>
      <c r="CR328" s="313"/>
      <c r="CS328" s="313"/>
      <c r="CT328" s="313"/>
      <c r="CU328" s="313"/>
      <c r="CV328" s="310"/>
      <c r="CW328" s="314"/>
      <c r="CX328" s="314"/>
      <c r="CY328" s="315"/>
      <c r="CZ328" s="313"/>
      <c r="DA328" s="313"/>
      <c r="DB328" s="313"/>
      <c r="DC328" s="313"/>
      <c r="DD328" s="313"/>
      <c r="DE328" s="313"/>
      <c r="DF328" s="313"/>
      <c r="DG328" s="313"/>
      <c r="DH328" s="310"/>
      <c r="DI328" s="321"/>
      <c r="DJ328" s="321"/>
      <c r="DK328" s="322"/>
      <c r="DL328" s="322"/>
      <c r="DM328" s="322"/>
      <c r="DN328" s="322"/>
      <c r="DO328" s="322"/>
      <c r="DP328" s="322"/>
      <c r="DQ328" s="323"/>
      <c r="DR328" s="315"/>
      <c r="DS328" s="313"/>
      <c r="DT328" s="313"/>
      <c r="DU328" s="313"/>
      <c r="DV328" s="310"/>
      <c r="DW328" s="311"/>
      <c r="DX328" s="315"/>
      <c r="DY328" s="313"/>
      <c r="DZ328" s="313"/>
      <c r="EA328" s="313"/>
      <c r="EB328" s="310"/>
      <c r="EC328" s="311"/>
      <c r="ED328" s="312"/>
    </row>
    <row r="329" spans="2:134" ht="12.6" customHeight="1" thickBot="1" x14ac:dyDescent="0.25">
      <c r="B329" s="365"/>
      <c r="C329" s="364"/>
      <c r="D329" s="364"/>
      <c r="E329" s="364"/>
      <c r="F329" s="360"/>
      <c r="G329" s="361"/>
      <c r="H329" s="303"/>
      <c r="I329" s="303"/>
      <c r="J329" s="306"/>
      <c r="K329" s="360"/>
      <c r="L329" s="344"/>
      <c r="M329" s="354"/>
      <c r="N329" s="344"/>
      <c r="O329" s="344"/>
      <c r="P329" s="344"/>
      <c r="Q329" s="345"/>
      <c r="R329" s="346"/>
      <c r="S329" s="344"/>
      <c r="T329" s="347"/>
      <c r="U329" s="345"/>
      <c r="V329" s="346"/>
      <c r="W329" s="344"/>
      <c r="X329" s="174" t="s">
        <v>157</v>
      </c>
      <c r="Y329" s="188" t="s">
        <v>152</v>
      </c>
      <c r="Z329" s="185">
        <f>VLOOKUP($X329,vstupy!$B$18:$F$31,MATCH($Y329,vstupy!$B$17:$F$17,0),0)</f>
        <v>0</v>
      </c>
      <c r="AA329" s="121" t="s">
        <v>158</v>
      </c>
      <c r="AB329" s="185">
        <f>VLOOKUP($AA329,vstupy!$B$34:$C$36,2,FALSE)</f>
        <v>0</v>
      </c>
      <c r="AC329" s="185">
        <f t="shared" si="5775"/>
        <v>0</v>
      </c>
      <c r="AD329" s="343"/>
      <c r="AE329" s="327"/>
      <c r="AF329" s="329"/>
      <c r="AG329" s="331"/>
      <c r="AH329" s="331"/>
      <c r="AI329" s="330"/>
      <c r="AJ329" s="331"/>
      <c r="AK329" s="331"/>
      <c r="AL329" s="331"/>
      <c r="AM329" s="333"/>
      <c r="AN329" s="330"/>
      <c r="AO329" s="337"/>
      <c r="AP329" s="315"/>
      <c r="AQ329" s="313"/>
      <c r="AR329" s="313"/>
      <c r="AS329" s="313"/>
      <c r="AT329" s="313"/>
      <c r="AU329" s="313"/>
      <c r="AV329" s="313"/>
      <c r="AW329" s="313"/>
      <c r="AX329" s="313"/>
      <c r="AY329" s="313"/>
      <c r="AZ329" s="313"/>
      <c r="BA329" s="313"/>
      <c r="BB329" s="313"/>
      <c r="BC329" s="313"/>
      <c r="BD329" s="313"/>
      <c r="BE329" s="313"/>
      <c r="BF329" s="313"/>
      <c r="BG329" s="313"/>
      <c r="BH329" s="313"/>
      <c r="BI329" s="324"/>
      <c r="BJ329" s="314"/>
      <c r="BK329" s="315"/>
      <c r="BL329" s="313"/>
      <c r="BM329" s="313"/>
      <c r="BN329" s="313"/>
      <c r="BO329" s="313"/>
      <c r="BP329" s="313"/>
      <c r="BQ329" s="313"/>
      <c r="BR329" s="313"/>
      <c r="BS329" s="313"/>
      <c r="BT329" s="310"/>
      <c r="BU329" s="315"/>
      <c r="BV329" s="313"/>
      <c r="BW329" s="313"/>
      <c r="BX329" s="313"/>
      <c r="BY329" s="313"/>
      <c r="BZ329" s="313"/>
      <c r="CA329" s="313"/>
      <c r="CB329" s="313"/>
      <c r="CC329" s="313"/>
      <c r="CD329" s="310"/>
      <c r="CE329" s="316"/>
      <c r="CF329" s="315"/>
      <c r="CG329" s="313"/>
      <c r="CH329" s="313"/>
      <c r="CI329" s="313"/>
      <c r="CJ329" s="310"/>
      <c r="CK329" s="317"/>
      <c r="CL329" s="320"/>
      <c r="CM329" s="315"/>
      <c r="CN329" s="313"/>
      <c r="CO329" s="313"/>
      <c r="CP329" s="313"/>
      <c r="CQ329" s="313"/>
      <c r="CR329" s="313"/>
      <c r="CS329" s="313"/>
      <c r="CT329" s="313"/>
      <c r="CU329" s="313"/>
      <c r="CV329" s="310"/>
      <c r="CW329" s="314"/>
      <c r="CX329" s="314"/>
      <c r="CY329" s="315"/>
      <c r="CZ329" s="313"/>
      <c r="DA329" s="313"/>
      <c r="DB329" s="313"/>
      <c r="DC329" s="313"/>
      <c r="DD329" s="313"/>
      <c r="DE329" s="313"/>
      <c r="DF329" s="313"/>
      <c r="DG329" s="313"/>
      <c r="DH329" s="310"/>
      <c r="DI329" s="321"/>
      <c r="DJ329" s="321"/>
      <c r="DK329" s="322"/>
      <c r="DL329" s="322"/>
      <c r="DM329" s="322"/>
      <c r="DN329" s="322"/>
      <c r="DO329" s="322"/>
      <c r="DP329" s="322"/>
      <c r="DQ329" s="323"/>
      <c r="DR329" s="315"/>
      <c r="DS329" s="313"/>
      <c r="DT329" s="313"/>
      <c r="DU329" s="313"/>
      <c r="DV329" s="310"/>
      <c r="DW329" s="311"/>
      <c r="DX329" s="315"/>
      <c r="DY329" s="313"/>
      <c r="DZ329" s="313"/>
      <c r="EA329" s="313"/>
      <c r="EB329" s="310"/>
      <c r="EC329" s="311"/>
      <c r="ED329" s="312"/>
    </row>
    <row r="330" spans="2:134" ht="12.6" customHeight="1" x14ac:dyDescent="0.2">
      <c r="B330" s="366">
        <f t="shared" si="6080"/>
        <v>108</v>
      </c>
      <c r="C330" s="363"/>
      <c r="D330" s="363"/>
      <c r="E330" s="363"/>
      <c r="F330" s="355"/>
      <c r="G330" s="362"/>
      <c r="H330" s="307" t="str">
        <f t="shared" si="7506"/>
        <v/>
      </c>
      <c r="I330" s="307" t="str">
        <f t="shared" ref="I330:I378" si="7913">IF($F330="3e)  Skoršia transpozícia  - zavedenie transpozície pred termínom ktorý určuje smernica EÚ. ",$H330,"NA")</f>
        <v>NA</v>
      </c>
      <c r="J330" s="298">
        <f t="shared" ref="J330:J378" si="7914">IF(I330&gt;12,1,I330/12)</f>
        <v>1</v>
      </c>
      <c r="K330" s="355"/>
      <c r="L330" s="348"/>
      <c r="M330" s="354">
        <f t="shared" ref="M330" si="7915">IF(L330="N",0,L330)</f>
        <v>0</v>
      </c>
      <c r="N330" s="348" t="s">
        <v>212</v>
      </c>
      <c r="O330" s="348"/>
      <c r="P330" s="348"/>
      <c r="Q330" s="349" t="s">
        <v>36</v>
      </c>
      <c r="R330" s="350">
        <f>VLOOKUP(Q330,vstupy!$B$3:$C$15,2,FALSE)</f>
        <v>0</v>
      </c>
      <c r="S330" s="348"/>
      <c r="T330" s="351"/>
      <c r="U330" s="349" t="s">
        <v>36</v>
      </c>
      <c r="V330" s="350">
        <f>VLOOKUP(U330,vstupy!$B$3:$C$15,2,FALSE)</f>
        <v>0</v>
      </c>
      <c r="W330" s="348"/>
      <c r="X330" s="283" t="s">
        <v>157</v>
      </c>
      <c r="Y330" s="284" t="s">
        <v>152</v>
      </c>
      <c r="Z330" s="285">
        <f>VLOOKUP($X330,vstupy!$B$18:$F$31,MATCH($Y330,vstupy!$B$17:$F$17,0),0)</f>
        <v>0</v>
      </c>
      <c r="AA330" s="286" t="s">
        <v>158</v>
      </c>
      <c r="AB330" s="285">
        <f>VLOOKUP($AA330,vstupy!$B$34:$C$36,2,FALSE)</f>
        <v>0</v>
      </c>
      <c r="AC330" s="285">
        <f t="shared" si="5775"/>
        <v>0</v>
      </c>
      <c r="AD330" s="338" t="s">
        <v>36</v>
      </c>
      <c r="AE330" s="325">
        <f>VLOOKUP(AD330,vstupy!$B$3:$C$15,2,FALSE)</f>
        <v>0</v>
      </c>
      <c r="AF330" s="328" t="str">
        <f t="shared" ref="AF330" si="7916">IFERROR(IF(M330=0,"N",O330/L330*J330),0)</f>
        <v>N</v>
      </c>
      <c r="AG330" s="330">
        <f t="shared" ref="AG330" si="7917">O330*J330</f>
        <v>0</v>
      </c>
      <c r="AH330" s="332">
        <f t="shared" ref="AH330" si="7918">P330*R330*J330</f>
        <v>0</v>
      </c>
      <c r="AI330" s="333">
        <f t="shared" ref="AI330" si="7919">IFERROR(AH330*M330,0)</f>
        <v>0</v>
      </c>
      <c r="AJ330" s="332" t="str">
        <f t="shared" ref="AJ330" si="7920">IFERROR(IF(M330=0,"N",S330/L330*J330),0)</f>
        <v>N</v>
      </c>
      <c r="AK330" s="330">
        <f t="shared" ref="AK330" si="7921">S330*J330</f>
        <v>0</v>
      </c>
      <c r="AL330" s="330">
        <f t="shared" ref="AL330" si="7922">T330*V330*J330</f>
        <v>0</v>
      </c>
      <c r="AM330" s="334">
        <f t="shared" ref="AM330" si="7923">IFERROR(AL330*M330,0)</f>
        <v>0</v>
      </c>
      <c r="AN330" s="333">
        <f t="shared" ref="AN330" si="7924">IF(W330&gt;0,IF(AE330&gt;0,($G$5/160)*(W330/60)*AE330*J330,0),IF(AE330&gt;0,($G$5/160)*((AC330+AC331+AC332)/60)*AE330*J330,0))</f>
        <v>0</v>
      </c>
      <c r="AO330" s="336">
        <f t="shared" ref="AO330" si="7925">IFERROR(AN330*M330,0)</f>
        <v>0</v>
      </c>
      <c r="AP330" s="315">
        <f t="shared" ref="AP330" si="7926">IF($N330="In (zvyšuje náklady)",AF330,0)</f>
        <v>0</v>
      </c>
      <c r="AQ330" s="313">
        <f t="shared" ref="AQ330" si="7927">IF($N330="In (zvyšuje náklady)",AG330,0)</f>
        <v>0</v>
      </c>
      <c r="AR330" s="313">
        <f t="shared" ref="AR330" si="7928">IF($N330="In (zvyšuje náklady)",AH330,0)</f>
        <v>0</v>
      </c>
      <c r="AS330" s="313">
        <f t="shared" ref="AS330" si="7929">IF($N330="In (zvyšuje náklady)",AI330,0)</f>
        <v>0</v>
      </c>
      <c r="AT330" s="313">
        <f t="shared" ref="AT330" si="7930">IF($N330="In (zvyšuje náklady)",AJ330,0)</f>
        <v>0</v>
      </c>
      <c r="AU330" s="313">
        <f t="shared" ref="AU330" si="7931">IF($N330="In (zvyšuje náklady)",AK330,0)</f>
        <v>0</v>
      </c>
      <c r="AV330" s="313">
        <f t="shared" ref="AV330" si="7932">IF($N330="In (zvyšuje náklady)",AL330,0)</f>
        <v>0</v>
      </c>
      <c r="AW330" s="313">
        <f t="shared" ref="AW330" si="7933">IF($N330="In (zvyšuje náklady)",AM330,0)</f>
        <v>0</v>
      </c>
      <c r="AX330" s="313">
        <f t="shared" ref="AX330" si="7934">IF($N330="In (zvyšuje náklady)",AN330,0)</f>
        <v>0</v>
      </c>
      <c r="AY330" s="313">
        <f t="shared" ref="AY330" si="7935">IF($N330="In (zvyšuje náklady)",AO330,0)</f>
        <v>0</v>
      </c>
      <c r="AZ330" s="313" t="str">
        <f t="shared" ref="AZ330" si="7936">IF($N330="Out (znižuje náklady)",AF330,"0")</f>
        <v>0</v>
      </c>
      <c r="BA330" s="313" t="str">
        <f t="shared" ref="BA330" si="7937">IF($N330="Out (znižuje náklady)",AG330,"0")</f>
        <v>0</v>
      </c>
      <c r="BB330" s="313" t="str">
        <f t="shared" ref="BB330" si="7938">IF($N330="Out (znižuje náklady)",AH330,"0")</f>
        <v>0</v>
      </c>
      <c r="BC330" s="313" t="str">
        <f t="shared" ref="BC330" si="7939">IF($N330="Out (znižuje náklady)",AI330,"0")</f>
        <v>0</v>
      </c>
      <c r="BD330" s="313" t="str">
        <f t="shared" ref="BD330" si="7940">IF($N330="Out (znižuje náklady)",AJ330,"0")</f>
        <v>0</v>
      </c>
      <c r="BE330" s="313" t="str">
        <f t="shared" ref="BE330" si="7941">IF($N330="Out (znižuje náklady)",AK330,"0")</f>
        <v>0</v>
      </c>
      <c r="BF330" s="313" t="str">
        <f t="shared" ref="BF330" si="7942">IF($N330="Out (znižuje náklady)",AL330,"0")</f>
        <v>0</v>
      </c>
      <c r="BG330" s="313" t="str">
        <f t="shared" ref="BG330" si="7943">IF($N330="Out (znižuje náklady)",AM330,"0")</f>
        <v>0</v>
      </c>
      <c r="BH330" s="313" t="str">
        <f t="shared" ref="BH330" si="7944">IF($N330="Out (znižuje náklady)",AN330,"0")</f>
        <v>0</v>
      </c>
      <c r="BI330" s="324" t="str">
        <f t="shared" ref="BI330" si="7945">IF($N330="Out (znižuje náklady)",AO330,"0")</f>
        <v>0</v>
      </c>
      <c r="BJ330" s="314">
        <f>IF(F330=vstupy!$B$47,0,1)</f>
        <v>1</v>
      </c>
      <c r="BK330" s="315">
        <f t="shared" ref="BK330" si="7946">$BJ330*AP330</f>
        <v>0</v>
      </c>
      <c r="BL330" s="313">
        <f t="shared" ref="BL330" si="7947">$BJ330*AQ330</f>
        <v>0</v>
      </c>
      <c r="BM330" s="313">
        <f t="shared" ref="BM330" si="7948">$BJ330*AR330</f>
        <v>0</v>
      </c>
      <c r="BN330" s="313">
        <f t="shared" ref="BN330" si="7949">$BJ330*AS330</f>
        <v>0</v>
      </c>
      <c r="BO330" s="313">
        <f t="shared" ref="BO330" si="7950">$BJ330*AT330</f>
        <v>0</v>
      </c>
      <c r="BP330" s="313">
        <f t="shared" ref="BP330" si="7951">$BJ330*AU330</f>
        <v>0</v>
      </c>
      <c r="BQ330" s="313">
        <f t="shared" ref="BQ330" si="7952">$BJ330*AV330</f>
        <v>0</v>
      </c>
      <c r="BR330" s="313">
        <f t="shared" ref="BR330" si="7953">$BJ330*AW330</f>
        <v>0</v>
      </c>
      <c r="BS330" s="313">
        <f t="shared" ref="BS330" si="7954">$BJ330*AX330</f>
        <v>0</v>
      </c>
      <c r="BT330" s="310">
        <f t="shared" ref="BT330" si="7955">$BJ330*AY330</f>
        <v>0</v>
      </c>
      <c r="BU330" s="315">
        <f t="shared" ref="BU330" si="7956">$BJ330*AZ330</f>
        <v>0</v>
      </c>
      <c r="BV330" s="313">
        <f t="shared" ref="BV330" si="7957">$BJ330*BA330</f>
        <v>0</v>
      </c>
      <c r="BW330" s="313">
        <f t="shared" ref="BW330" si="7958">$BJ330*BB330</f>
        <v>0</v>
      </c>
      <c r="BX330" s="313">
        <f t="shared" ref="BX330" si="7959">$BJ330*BC330</f>
        <v>0</v>
      </c>
      <c r="BY330" s="313">
        <f t="shared" ref="BY330" si="7960">$BJ330*BD330</f>
        <v>0</v>
      </c>
      <c r="BZ330" s="313">
        <f t="shared" ref="BZ330" si="7961">$BJ330*BE330</f>
        <v>0</v>
      </c>
      <c r="CA330" s="313">
        <f t="shared" ref="CA330" si="7962">$BJ330*BF330</f>
        <v>0</v>
      </c>
      <c r="CB330" s="313">
        <f t="shared" ref="CB330" si="7963">$BJ330*BG330</f>
        <v>0</v>
      </c>
      <c r="CC330" s="313">
        <f t="shared" ref="CC330" si="7964">$BJ330*BH330</f>
        <v>0</v>
      </c>
      <c r="CD330" s="310">
        <f t="shared" ref="CD330" si="7965">$BJ330*BI330</f>
        <v>0</v>
      </c>
      <c r="CE330" s="316">
        <f t="shared" ref="CE330" si="7966">IF(N330="Nemení sa",1,0)</f>
        <v>0</v>
      </c>
      <c r="CF330" s="315">
        <f t="shared" ref="CF330" si="7967">AG330*$CE330</f>
        <v>0</v>
      </c>
      <c r="CG330" s="313">
        <f t="shared" ref="CG330" si="7968">AI330*$CE330</f>
        <v>0</v>
      </c>
      <c r="CH330" s="313">
        <f t="shared" ref="CH330" si="7969">AK330*$CE330</f>
        <v>0</v>
      </c>
      <c r="CI330" s="313">
        <f t="shared" ref="CI330" si="7970">AM330*$CE330</f>
        <v>0</v>
      </c>
      <c r="CJ330" s="310">
        <f t="shared" ref="CJ330" si="7971">AO330*$CE330</f>
        <v>0</v>
      </c>
      <c r="CK330" s="317">
        <f t="shared" ref="CK330" si="7972">SUM(CF330:CJ332)</f>
        <v>0</v>
      </c>
      <c r="CL330" s="318">
        <f>IF(F330=vstupy!B$42,"1",0)</f>
        <v>0</v>
      </c>
      <c r="CM330" s="315">
        <f t="shared" ref="CM330" si="7973">IF($CL330="1",AP330,0)</f>
        <v>0</v>
      </c>
      <c r="CN330" s="313">
        <f t="shared" ref="CN330" si="7974">IF($CL330="1",AQ330,0)</f>
        <v>0</v>
      </c>
      <c r="CO330" s="313">
        <f t="shared" ref="CO330" si="7975">IF($CL330="1",AR330,0)</f>
        <v>0</v>
      </c>
      <c r="CP330" s="313">
        <f t="shared" ref="CP330" si="7976">IF($CL330="1",AS330,0)</f>
        <v>0</v>
      </c>
      <c r="CQ330" s="313">
        <f t="shared" ref="CQ330" si="7977">IF($CL330="1",AT330,0)</f>
        <v>0</v>
      </c>
      <c r="CR330" s="313">
        <f t="shared" ref="CR330" si="7978">IF($CL330="1",AU330,0)</f>
        <v>0</v>
      </c>
      <c r="CS330" s="313">
        <f t="shared" ref="CS330" si="7979">IF($CL330="1",AV330,0)</f>
        <v>0</v>
      </c>
      <c r="CT330" s="313">
        <f t="shared" ref="CT330" si="7980">IF($CL330="1",AW330,0)</f>
        <v>0</v>
      </c>
      <c r="CU330" s="313">
        <f t="shared" ref="CU330" si="7981">IF($CL330="1",AX330,0)</f>
        <v>0</v>
      </c>
      <c r="CV330" s="310">
        <f t="shared" ref="CV330" si="7982">IF($CL330="1",AY330,0)</f>
        <v>0</v>
      </c>
      <c r="CW330" s="314">
        <f t="shared" ref="CW330" si="7983">CP330+CT330+CV330</f>
        <v>0</v>
      </c>
      <c r="CX330" s="314">
        <f t="shared" ref="CX330" si="7984">CN330+CR330</f>
        <v>0</v>
      </c>
      <c r="CY330" s="315">
        <f t="shared" ref="CY330" si="7985">IF($CL330="1",AZ330,0)</f>
        <v>0</v>
      </c>
      <c r="CZ330" s="313">
        <f t="shared" ref="CZ330" si="7986">IF($CL330="1",BA330,0)</f>
        <v>0</v>
      </c>
      <c r="DA330" s="313">
        <f t="shared" ref="DA330" si="7987">IF($CL330="1",BB330,0)</f>
        <v>0</v>
      </c>
      <c r="DB330" s="313">
        <f t="shared" ref="DB330" si="7988">IF($CL330="1",BC330,0)</f>
        <v>0</v>
      </c>
      <c r="DC330" s="313">
        <f t="shared" ref="DC330" si="7989">IF($CL330="1",BD330,0)</f>
        <v>0</v>
      </c>
      <c r="DD330" s="313">
        <f t="shared" ref="DD330" si="7990">IF($CL330="1",BE330,0)</f>
        <v>0</v>
      </c>
      <c r="DE330" s="313">
        <f t="shared" ref="DE330" si="7991">IF($CL330="1",BF330,0)</f>
        <v>0</v>
      </c>
      <c r="DF330" s="313">
        <f t="shared" ref="DF330" si="7992">IF($CL330="1",BG330,0)</f>
        <v>0</v>
      </c>
      <c r="DG330" s="313">
        <f t="shared" ref="DG330" si="7993">IF($CL330="1",BH330,0)</f>
        <v>0</v>
      </c>
      <c r="DH330" s="310">
        <f t="shared" ref="DH330" si="7994">IF($CL330="1",BI330,0)</f>
        <v>0</v>
      </c>
      <c r="DI330" s="321">
        <f t="shared" ref="DI330" si="7995">DB330+DF330+DH330</f>
        <v>0</v>
      </c>
      <c r="DJ330" s="321">
        <f t="shared" ref="DJ330" si="7996">CZ330+DD330</f>
        <v>0</v>
      </c>
      <c r="DK330" s="322">
        <f t="shared" ref="DK330" si="7997">IF(CE330=0,1,0)</f>
        <v>1</v>
      </c>
      <c r="DL330" s="322">
        <f t="shared" ref="DL330" si="7998">IFERROR(IF($AF330="N",AH330+AJ330+AL330+AN330,AF330+AH330+AJ330+AL330+AN330),0)*$DK330</f>
        <v>0</v>
      </c>
      <c r="DM330" s="322">
        <f t="shared" ref="DM330" si="7999">(AG330+AI330+AK330+AM330+AO330)*$DK330</f>
        <v>0</v>
      </c>
      <c r="DN330" s="322">
        <f t="shared" ref="DN330" si="8000">AS330+AW330+AY330-CW330</f>
        <v>0</v>
      </c>
      <c r="DO330" s="322">
        <f t="shared" ref="DO330" si="8001">BC330+BG330+BI330-DI330</f>
        <v>0</v>
      </c>
      <c r="DP330" s="322">
        <f t="shared" ref="DP330" si="8002">DN330+DO330</f>
        <v>0</v>
      </c>
      <c r="DQ330" s="323" t="str">
        <f>IF(OR(F330=vstupy!B$40,F330=vstupy!B$41,F330=vstupy!B$42,),"0","1")</f>
        <v>1</v>
      </c>
      <c r="DR330" s="315">
        <f t="shared" ref="DR330" si="8003">IF($DQ330="1",AQ330,"0")+CF330</f>
        <v>0</v>
      </c>
      <c r="DS330" s="313">
        <f t="shared" ref="DS330" si="8004">IF($DQ330="1",AS330,"0")+CG330</f>
        <v>0</v>
      </c>
      <c r="DT330" s="313">
        <f t="shared" ref="DT330" si="8005">IF($DQ330="1",AU330,"0")+CH330</f>
        <v>0</v>
      </c>
      <c r="DU330" s="313">
        <f t="shared" ref="DU330" si="8006">IF($DQ330="1",AW330,"0")+CI330</f>
        <v>0</v>
      </c>
      <c r="DV330" s="310">
        <f t="shared" ref="DV330" si="8007">IF($DQ330="1",AY330,"0")+CJ330</f>
        <v>0</v>
      </c>
      <c r="DW330" s="311">
        <f t="shared" ref="DW330" si="8008">SUM(DR330:DV332)</f>
        <v>0</v>
      </c>
      <c r="DX330" s="315" t="str">
        <f t="shared" ref="DX330" si="8009">IF($DQ330="1",BA330,"0")</f>
        <v>0</v>
      </c>
      <c r="DY330" s="313" t="str">
        <f t="shared" ref="DY330" si="8010">IF($DQ330="1",BC330,"0")</f>
        <v>0</v>
      </c>
      <c r="DZ330" s="313" t="str">
        <f t="shared" ref="DZ330" si="8011">IF($DQ330="1",BE330,"0")</f>
        <v>0</v>
      </c>
      <c r="EA330" s="313" t="str">
        <f t="shared" ref="EA330" si="8012">IF($DQ330="1",BG330,"0")</f>
        <v>0</v>
      </c>
      <c r="EB330" s="310" t="str">
        <f t="shared" ref="EB330" si="8013">IF($DQ330="1",BI330,"0")</f>
        <v>0</v>
      </c>
      <c r="EC330" s="311">
        <f t="shared" ref="EC330" si="8014">SUM(DX330:EB332)</f>
        <v>0</v>
      </c>
      <c r="ED330" s="312">
        <f t="shared" ref="ED330" si="8015">EC330+DW330</f>
        <v>0</v>
      </c>
    </row>
    <row r="331" spans="2:134" ht="12.6" customHeight="1" x14ac:dyDescent="0.2">
      <c r="B331" s="366"/>
      <c r="C331" s="363"/>
      <c r="D331" s="363"/>
      <c r="E331" s="363"/>
      <c r="F331" s="356"/>
      <c r="G331" s="362"/>
      <c r="H331" s="308"/>
      <c r="I331" s="308"/>
      <c r="J331" s="299"/>
      <c r="K331" s="356"/>
      <c r="L331" s="348"/>
      <c r="M331" s="354"/>
      <c r="N331" s="348"/>
      <c r="O331" s="348"/>
      <c r="P331" s="348"/>
      <c r="Q331" s="349"/>
      <c r="R331" s="350"/>
      <c r="S331" s="348"/>
      <c r="T331" s="351"/>
      <c r="U331" s="349"/>
      <c r="V331" s="350"/>
      <c r="W331" s="348"/>
      <c r="X331" s="283" t="s">
        <v>157</v>
      </c>
      <c r="Y331" s="284" t="s">
        <v>152</v>
      </c>
      <c r="Z331" s="285">
        <f>VLOOKUP($X331,vstupy!$B$18:$F$31,MATCH($Y331,vstupy!$B$17:$F$17,0),0)</f>
        <v>0</v>
      </c>
      <c r="AA331" s="286" t="s">
        <v>158</v>
      </c>
      <c r="AB331" s="285">
        <f>VLOOKUP($AA331,vstupy!$B$34:$C$36,2,FALSE)</f>
        <v>0</v>
      </c>
      <c r="AC331" s="285">
        <f t="shared" ref="AC331:AC368" si="8016">Z331+AB331</f>
        <v>0</v>
      </c>
      <c r="AD331" s="339"/>
      <c r="AE331" s="326"/>
      <c r="AF331" s="315"/>
      <c r="AG331" s="330"/>
      <c r="AH331" s="330"/>
      <c r="AI331" s="330"/>
      <c r="AJ331" s="330"/>
      <c r="AK331" s="330"/>
      <c r="AL331" s="330"/>
      <c r="AM331" s="335"/>
      <c r="AN331" s="330"/>
      <c r="AO331" s="336"/>
      <c r="AP331" s="315"/>
      <c r="AQ331" s="313"/>
      <c r="AR331" s="313"/>
      <c r="AS331" s="313"/>
      <c r="AT331" s="313"/>
      <c r="AU331" s="313"/>
      <c r="AV331" s="313"/>
      <c r="AW331" s="313"/>
      <c r="AX331" s="313"/>
      <c r="AY331" s="313"/>
      <c r="AZ331" s="313"/>
      <c r="BA331" s="313"/>
      <c r="BB331" s="313"/>
      <c r="BC331" s="313"/>
      <c r="BD331" s="313"/>
      <c r="BE331" s="313"/>
      <c r="BF331" s="313"/>
      <c r="BG331" s="313"/>
      <c r="BH331" s="313"/>
      <c r="BI331" s="324"/>
      <c r="BJ331" s="314"/>
      <c r="BK331" s="315"/>
      <c r="BL331" s="313"/>
      <c r="BM331" s="313"/>
      <c r="BN331" s="313"/>
      <c r="BO331" s="313"/>
      <c r="BP331" s="313"/>
      <c r="BQ331" s="313"/>
      <c r="BR331" s="313"/>
      <c r="BS331" s="313"/>
      <c r="BT331" s="310"/>
      <c r="BU331" s="315"/>
      <c r="BV331" s="313"/>
      <c r="BW331" s="313"/>
      <c r="BX331" s="313"/>
      <c r="BY331" s="313"/>
      <c r="BZ331" s="313"/>
      <c r="CA331" s="313"/>
      <c r="CB331" s="313"/>
      <c r="CC331" s="313"/>
      <c r="CD331" s="310"/>
      <c r="CE331" s="316"/>
      <c r="CF331" s="315"/>
      <c r="CG331" s="313"/>
      <c r="CH331" s="313"/>
      <c r="CI331" s="313"/>
      <c r="CJ331" s="310"/>
      <c r="CK331" s="317"/>
      <c r="CL331" s="319"/>
      <c r="CM331" s="315"/>
      <c r="CN331" s="313"/>
      <c r="CO331" s="313"/>
      <c r="CP331" s="313"/>
      <c r="CQ331" s="313"/>
      <c r="CR331" s="313"/>
      <c r="CS331" s="313"/>
      <c r="CT331" s="313"/>
      <c r="CU331" s="313"/>
      <c r="CV331" s="310"/>
      <c r="CW331" s="314"/>
      <c r="CX331" s="314"/>
      <c r="CY331" s="315"/>
      <c r="CZ331" s="313"/>
      <c r="DA331" s="313"/>
      <c r="DB331" s="313"/>
      <c r="DC331" s="313"/>
      <c r="DD331" s="313"/>
      <c r="DE331" s="313"/>
      <c r="DF331" s="313"/>
      <c r="DG331" s="313"/>
      <c r="DH331" s="310"/>
      <c r="DI331" s="321"/>
      <c r="DJ331" s="321"/>
      <c r="DK331" s="322"/>
      <c r="DL331" s="322"/>
      <c r="DM331" s="322"/>
      <c r="DN331" s="322"/>
      <c r="DO331" s="322"/>
      <c r="DP331" s="322"/>
      <c r="DQ331" s="323"/>
      <c r="DR331" s="315"/>
      <c r="DS331" s="313"/>
      <c r="DT331" s="313"/>
      <c r="DU331" s="313"/>
      <c r="DV331" s="310"/>
      <c r="DW331" s="311"/>
      <c r="DX331" s="315"/>
      <c r="DY331" s="313"/>
      <c r="DZ331" s="313"/>
      <c r="EA331" s="313"/>
      <c r="EB331" s="310"/>
      <c r="EC331" s="311"/>
      <c r="ED331" s="312"/>
    </row>
    <row r="332" spans="2:134" ht="12.6" customHeight="1" thickBot="1" x14ac:dyDescent="0.25">
      <c r="B332" s="366"/>
      <c r="C332" s="363"/>
      <c r="D332" s="363"/>
      <c r="E332" s="363"/>
      <c r="F332" s="357"/>
      <c r="G332" s="362"/>
      <c r="H332" s="309"/>
      <c r="I332" s="309"/>
      <c r="J332" s="300"/>
      <c r="K332" s="357"/>
      <c r="L332" s="348"/>
      <c r="M332" s="354"/>
      <c r="N332" s="348"/>
      <c r="O332" s="348"/>
      <c r="P332" s="348"/>
      <c r="Q332" s="349"/>
      <c r="R332" s="350"/>
      <c r="S332" s="348"/>
      <c r="T332" s="351"/>
      <c r="U332" s="349"/>
      <c r="V332" s="350"/>
      <c r="W332" s="348"/>
      <c r="X332" s="283" t="s">
        <v>157</v>
      </c>
      <c r="Y332" s="284" t="s">
        <v>152</v>
      </c>
      <c r="Z332" s="285">
        <f>VLOOKUP($X332,vstupy!$B$18:$F$31,MATCH($Y332,vstupy!$B$17:$F$17,0),0)</f>
        <v>0</v>
      </c>
      <c r="AA332" s="286" t="s">
        <v>158</v>
      </c>
      <c r="AB332" s="285">
        <f>VLOOKUP($AA332,vstupy!$B$34:$C$36,2,FALSE)</f>
        <v>0</v>
      </c>
      <c r="AC332" s="285">
        <f t="shared" si="8016"/>
        <v>0</v>
      </c>
      <c r="AD332" s="340"/>
      <c r="AE332" s="327"/>
      <c r="AF332" s="329"/>
      <c r="AG332" s="331"/>
      <c r="AH332" s="331"/>
      <c r="AI332" s="330"/>
      <c r="AJ332" s="331"/>
      <c r="AK332" s="331"/>
      <c r="AL332" s="331"/>
      <c r="AM332" s="333"/>
      <c r="AN332" s="330"/>
      <c r="AO332" s="337"/>
      <c r="AP332" s="315"/>
      <c r="AQ332" s="313"/>
      <c r="AR332" s="313"/>
      <c r="AS332" s="313"/>
      <c r="AT332" s="313"/>
      <c r="AU332" s="313"/>
      <c r="AV332" s="313"/>
      <c r="AW332" s="313"/>
      <c r="AX332" s="313"/>
      <c r="AY332" s="313"/>
      <c r="AZ332" s="313"/>
      <c r="BA332" s="313"/>
      <c r="BB332" s="313"/>
      <c r="BC332" s="313"/>
      <c r="BD332" s="313"/>
      <c r="BE332" s="313"/>
      <c r="BF332" s="313"/>
      <c r="BG332" s="313"/>
      <c r="BH332" s="313"/>
      <c r="BI332" s="324"/>
      <c r="BJ332" s="314"/>
      <c r="BK332" s="315"/>
      <c r="BL332" s="313"/>
      <c r="BM332" s="313"/>
      <c r="BN332" s="313"/>
      <c r="BO332" s="313"/>
      <c r="BP332" s="313"/>
      <c r="BQ332" s="313"/>
      <c r="BR332" s="313"/>
      <c r="BS332" s="313"/>
      <c r="BT332" s="310"/>
      <c r="BU332" s="315"/>
      <c r="BV332" s="313"/>
      <c r="BW332" s="313"/>
      <c r="BX332" s="313"/>
      <c r="BY332" s="313"/>
      <c r="BZ332" s="313"/>
      <c r="CA332" s="313"/>
      <c r="CB332" s="313"/>
      <c r="CC332" s="313"/>
      <c r="CD332" s="310"/>
      <c r="CE332" s="316"/>
      <c r="CF332" s="315"/>
      <c r="CG332" s="313"/>
      <c r="CH332" s="313"/>
      <c r="CI332" s="313"/>
      <c r="CJ332" s="310"/>
      <c r="CK332" s="317"/>
      <c r="CL332" s="320"/>
      <c r="CM332" s="315"/>
      <c r="CN332" s="313"/>
      <c r="CO332" s="313"/>
      <c r="CP332" s="313"/>
      <c r="CQ332" s="313"/>
      <c r="CR332" s="313"/>
      <c r="CS332" s="313"/>
      <c r="CT332" s="313"/>
      <c r="CU332" s="313"/>
      <c r="CV332" s="310"/>
      <c r="CW332" s="314"/>
      <c r="CX332" s="314"/>
      <c r="CY332" s="315"/>
      <c r="CZ332" s="313"/>
      <c r="DA332" s="313"/>
      <c r="DB332" s="313"/>
      <c r="DC332" s="313"/>
      <c r="DD332" s="313"/>
      <c r="DE332" s="313"/>
      <c r="DF332" s="313"/>
      <c r="DG332" s="313"/>
      <c r="DH332" s="310"/>
      <c r="DI332" s="321"/>
      <c r="DJ332" s="321"/>
      <c r="DK332" s="322"/>
      <c r="DL332" s="322"/>
      <c r="DM332" s="322"/>
      <c r="DN332" s="322"/>
      <c r="DO332" s="322"/>
      <c r="DP332" s="322"/>
      <c r="DQ332" s="323"/>
      <c r="DR332" s="315"/>
      <c r="DS332" s="313"/>
      <c r="DT332" s="313"/>
      <c r="DU332" s="313"/>
      <c r="DV332" s="310"/>
      <c r="DW332" s="311"/>
      <c r="DX332" s="315"/>
      <c r="DY332" s="313"/>
      <c r="DZ332" s="313"/>
      <c r="EA332" s="313"/>
      <c r="EB332" s="310"/>
      <c r="EC332" s="311"/>
      <c r="ED332" s="312"/>
    </row>
    <row r="333" spans="2:134" ht="12.6" customHeight="1" x14ac:dyDescent="0.2">
      <c r="B333" s="365">
        <f t="shared" ref="B333:B369" si="8017">B330+1</f>
        <v>109</v>
      </c>
      <c r="C333" s="364"/>
      <c r="D333" s="364"/>
      <c r="E333" s="364"/>
      <c r="F333" s="358"/>
      <c r="G333" s="361"/>
      <c r="H333" s="301" t="str">
        <f t="shared" si="7402"/>
        <v/>
      </c>
      <c r="I333" s="301" t="str">
        <f t="shared" ref="I333:I381" si="8018">IF($F333="3e)  Skoršia transpozícia  - zavedenie transpozície pred termínom ktorý určuje smernica EÚ. ",$H333,"NA")</f>
        <v>NA</v>
      </c>
      <c r="J333" s="304">
        <f t="shared" ref="J333" si="8019">IF(I333&gt;12,1,I333/12)</f>
        <v>1</v>
      </c>
      <c r="K333" s="358"/>
      <c r="L333" s="344"/>
      <c r="M333" s="354">
        <f t="shared" ref="M333" si="8020">IF(L333="N",0,L333)</f>
        <v>0</v>
      </c>
      <c r="N333" s="344" t="s">
        <v>212</v>
      </c>
      <c r="O333" s="344"/>
      <c r="P333" s="344"/>
      <c r="Q333" s="345" t="s">
        <v>36</v>
      </c>
      <c r="R333" s="346">
        <f>VLOOKUP(Q333,vstupy!$B$3:$C$15,2,FALSE)</f>
        <v>0</v>
      </c>
      <c r="S333" s="344"/>
      <c r="T333" s="347"/>
      <c r="U333" s="345" t="s">
        <v>36</v>
      </c>
      <c r="V333" s="346">
        <f>VLOOKUP(U333,vstupy!$B$3:$C$15,2,FALSE)</f>
        <v>0</v>
      </c>
      <c r="W333" s="344"/>
      <c r="X333" s="174" t="s">
        <v>157</v>
      </c>
      <c r="Y333" s="188" t="s">
        <v>152</v>
      </c>
      <c r="Z333" s="185">
        <f>VLOOKUP($X333,vstupy!$B$18:$F$31,MATCH($Y333,vstupy!$B$17:$F$17,0),0)</f>
        <v>0</v>
      </c>
      <c r="AA333" s="121" t="s">
        <v>158</v>
      </c>
      <c r="AB333" s="185">
        <f>VLOOKUP($AA333,vstupy!$B$34:$C$36,2,FALSE)</f>
        <v>0</v>
      </c>
      <c r="AC333" s="185">
        <f t="shared" si="8016"/>
        <v>0</v>
      </c>
      <c r="AD333" s="341" t="s">
        <v>36</v>
      </c>
      <c r="AE333" s="325">
        <f>VLOOKUP(AD333,vstupy!$B$3:$C$15,2,FALSE)</f>
        <v>0</v>
      </c>
      <c r="AF333" s="328" t="str">
        <f t="shared" ref="AF333" si="8021">IFERROR(IF(M333=0,"N",O333/L333*J333),0)</f>
        <v>N</v>
      </c>
      <c r="AG333" s="330">
        <f t="shared" ref="AG333" si="8022">O333*J333</f>
        <v>0</v>
      </c>
      <c r="AH333" s="332">
        <f t="shared" ref="AH333" si="8023">P333*R333*J333</f>
        <v>0</v>
      </c>
      <c r="AI333" s="333">
        <f t="shared" ref="AI333" si="8024">IFERROR(AH333*M333,0)</f>
        <v>0</v>
      </c>
      <c r="AJ333" s="332" t="str">
        <f t="shared" ref="AJ333" si="8025">IFERROR(IF(M333=0,"N",S333/L333*J333),0)</f>
        <v>N</v>
      </c>
      <c r="AK333" s="330">
        <f t="shared" ref="AK333" si="8026">S333*J333</f>
        <v>0</v>
      </c>
      <c r="AL333" s="330">
        <f t="shared" ref="AL333" si="8027">T333*V333*J333</f>
        <v>0</v>
      </c>
      <c r="AM333" s="334">
        <f t="shared" ref="AM333" si="8028">IFERROR(AL333*M333,0)</f>
        <v>0</v>
      </c>
      <c r="AN333" s="333">
        <f t="shared" ref="AN333" si="8029">IF(W333&gt;0,IF(AE333&gt;0,($G$5/160)*(W333/60)*AE333*J333,0),IF(AE333&gt;0,($G$5/160)*((AC333+AC334+AC335)/60)*AE333*J333,0))</f>
        <v>0</v>
      </c>
      <c r="AO333" s="336">
        <f t="shared" ref="AO333" si="8030">IFERROR(AN333*M333,0)</f>
        <v>0</v>
      </c>
      <c r="AP333" s="315">
        <f t="shared" ref="AP333" si="8031">IF($N333="In (zvyšuje náklady)",AF333,0)</f>
        <v>0</v>
      </c>
      <c r="AQ333" s="313">
        <f t="shared" ref="AQ333" si="8032">IF($N333="In (zvyšuje náklady)",AG333,0)</f>
        <v>0</v>
      </c>
      <c r="AR333" s="313">
        <f t="shared" ref="AR333" si="8033">IF($N333="In (zvyšuje náklady)",AH333,0)</f>
        <v>0</v>
      </c>
      <c r="AS333" s="313">
        <f t="shared" ref="AS333" si="8034">IF($N333="In (zvyšuje náklady)",AI333,0)</f>
        <v>0</v>
      </c>
      <c r="AT333" s="313">
        <f t="shared" ref="AT333" si="8035">IF($N333="In (zvyšuje náklady)",AJ333,0)</f>
        <v>0</v>
      </c>
      <c r="AU333" s="313">
        <f t="shared" ref="AU333" si="8036">IF($N333="In (zvyšuje náklady)",AK333,0)</f>
        <v>0</v>
      </c>
      <c r="AV333" s="313">
        <f t="shared" ref="AV333" si="8037">IF($N333="In (zvyšuje náklady)",AL333,0)</f>
        <v>0</v>
      </c>
      <c r="AW333" s="313">
        <f t="shared" ref="AW333" si="8038">IF($N333="In (zvyšuje náklady)",AM333,0)</f>
        <v>0</v>
      </c>
      <c r="AX333" s="313">
        <f t="shared" ref="AX333" si="8039">IF($N333="In (zvyšuje náklady)",AN333,0)</f>
        <v>0</v>
      </c>
      <c r="AY333" s="313">
        <f t="shared" ref="AY333" si="8040">IF($N333="In (zvyšuje náklady)",AO333,0)</f>
        <v>0</v>
      </c>
      <c r="AZ333" s="313" t="str">
        <f t="shared" ref="AZ333" si="8041">IF($N333="Out (znižuje náklady)",AF333,"0")</f>
        <v>0</v>
      </c>
      <c r="BA333" s="313" t="str">
        <f t="shared" ref="BA333" si="8042">IF($N333="Out (znižuje náklady)",AG333,"0")</f>
        <v>0</v>
      </c>
      <c r="BB333" s="313" t="str">
        <f t="shared" ref="BB333" si="8043">IF($N333="Out (znižuje náklady)",AH333,"0")</f>
        <v>0</v>
      </c>
      <c r="BC333" s="313" t="str">
        <f t="shared" ref="BC333" si="8044">IF($N333="Out (znižuje náklady)",AI333,"0")</f>
        <v>0</v>
      </c>
      <c r="BD333" s="313" t="str">
        <f t="shared" ref="BD333" si="8045">IF($N333="Out (znižuje náklady)",AJ333,"0")</f>
        <v>0</v>
      </c>
      <c r="BE333" s="313" t="str">
        <f t="shared" ref="BE333" si="8046">IF($N333="Out (znižuje náklady)",AK333,"0")</f>
        <v>0</v>
      </c>
      <c r="BF333" s="313" t="str">
        <f t="shared" ref="BF333" si="8047">IF($N333="Out (znižuje náklady)",AL333,"0")</f>
        <v>0</v>
      </c>
      <c r="BG333" s="313" t="str">
        <f t="shared" ref="BG333" si="8048">IF($N333="Out (znižuje náklady)",AM333,"0")</f>
        <v>0</v>
      </c>
      <c r="BH333" s="313" t="str">
        <f t="shared" ref="BH333" si="8049">IF($N333="Out (znižuje náklady)",AN333,"0")</f>
        <v>0</v>
      </c>
      <c r="BI333" s="324" t="str">
        <f t="shared" ref="BI333" si="8050">IF($N333="Out (znižuje náklady)",AO333,"0")</f>
        <v>0</v>
      </c>
      <c r="BJ333" s="314">
        <f>IF(F333=vstupy!$B$47,0,1)</f>
        <v>1</v>
      </c>
      <c r="BK333" s="315">
        <f t="shared" ref="BK333" si="8051">$BJ333*AP333</f>
        <v>0</v>
      </c>
      <c r="BL333" s="313">
        <f t="shared" ref="BL333" si="8052">$BJ333*AQ333</f>
        <v>0</v>
      </c>
      <c r="BM333" s="313">
        <f t="shared" ref="BM333" si="8053">$BJ333*AR333</f>
        <v>0</v>
      </c>
      <c r="BN333" s="313">
        <f t="shared" ref="BN333" si="8054">$BJ333*AS333</f>
        <v>0</v>
      </c>
      <c r="BO333" s="313">
        <f t="shared" ref="BO333" si="8055">$BJ333*AT333</f>
        <v>0</v>
      </c>
      <c r="BP333" s="313">
        <f t="shared" ref="BP333" si="8056">$BJ333*AU333</f>
        <v>0</v>
      </c>
      <c r="BQ333" s="313">
        <f t="shared" ref="BQ333" si="8057">$BJ333*AV333</f>
        <v>0</v>
      </c>
      <c r="BR333" s="313">
        <f t="shared" ref="BR333" si="8058">$BJ333*AW333</f>
        <v>0</v>
      </c>
      <c r="BS333" s="313">
        <f t="shared" ref="BS333" si="8059">$BJ333*AX333</f>
        <v>0</v>
      </c>
      <c r="BT333" s="310">
        <f t="shared" ref="BT333" si="8060">$BJ333*AY333</f>
        <v>0</v>
      </c>
      <c r="BU333" s="315">
        <f t="shared" ref="BU333" si="8061">$BJ333*AZ333</f>
        <v>0</v>
      </c>
      <c r="BV333" s="313">
        <f t="shared" ref="BV333" si="8062">$BJ333*BA333</f>
        <v>0</v>
      </c>
      <c r="BW333" s="313">
        <f t="shared" ref="BW333" si="8063">$BJ333*BB333</f>
        <v>0</v>
      </c>
      <c r="BX333" s="313">
        <f t="shared" ref="BX333" si="8064">$BJ333*BC333</f>
        <v>0</v>
      </c>
      <c r="BY333" s="313">
        <f t="shared" ref="BY333" si="8065">$BJ333*BD333</f>
        <v>0</v>
      </c>
      <c r="BZ333" s="313">
        <f t="shared" ref="BZ333" si="8066">$BJ333*BE333</f>
        <v>0</v>
      </c>
      <c r="CA333" s="313">
        <f t="shared" ref="CA333" si="8067">$BJ333*BF333</f>
        <v>0</v>
      </c>
      <c r="CB333" s="313">
        <f t="shared" ref="CB333" si="8068">$BJ333*BG333</f>
        <v>0</v>
      </c>
      <c r="CC333" s="313">
        <f t="shared" ref="CC333" si="8069">$BJ333*BH333</f>
        <v>0</v>
      </c>
      <c r="CD333" s="310">
        <f t="shared" ref="CD333" si="8070">$BJ333*BI333</f>
        <v>0</v>
      </c>
      <c r="CE333" s="316">
        <f t="shared" ref="CE333" si="8071">IF(N333="Nemení sa",1,0)</f>
        <v>0</v>
      </c>
      <c r="CF333" s="315">
        <f t="shared" ref="CF333" si="8072">AG333*$CE333</f>
        <v>0</v>
      </c>
      <c r="CG333" s="313">
        <f t="shared" ref="CG333" si="8073">AI333*$CE333</f>
        <v>0</v>
      </c>
      <c r="CH333" s="313">
        <f t="shared" ref="CH333" si="8074">AK333*$CE333</f>
        <v>0</v>
      </c>
      <c r="CI333" s="313">
        <f t="shared" ref="CI333" si="8075">AM333*$CE333</f>
        <v>0</v>
      </c>
      <c r="CJ333" s="310">
        <f t="shared" ref="CJ333" si="8076">AO333*$CE333</f>
        <v>0</v>
      </c>
      <c r="CK333" s="317">
        <f t="shared" ref="CK333" si="8077">SUM(CF333:CJ335)</f>
        <v>0</v>
      </c>
      <c r="CL333" s="318">
        <f>IF(F333=vstupy!B$42,"1",0)</f>
        <v>0</v>
      </c>
      <c r="CM333" s="315">
        <f t="shared" ref="CM333" si="8078">IF($CL333="1",AP333,0)</f>
        <v>0</v>
      </c>
      <c r="CN333" s="313">
        <f t="shared" ref="CN333" si="8079">IF($CL333="1",AQ333,0)</f>
        <v>0</v>
      </c>
      <c r="CO333" s="313">
        <f t="shared" ref="CO333" si="8080">IF($CL333="1",AR333,0)</f>
        <v>0</v>
      </c>
      <c r="CP333" s="313">
        <f t="shared" ref="CP333" si="8081">IF($CL333="1",AS333,0)</f>
        <v>0</v>
      </c>
      <c r="CQ333" s="313">
        <f t="shared" ref="CQ333" si="8082">IF($CL333="1",AT333,0)</f>
        <v>0</v>
      </c>
      <c r="CR333" s="313">
        <f t="shared" ref="CR333" si="8083">IF($CL333="1",AU333,0)</f>
        <v>0</v>
      </c>
      <c r="CS333" s="313">
        <f t="shared" ref="CS333" si="8084">IF($CL333="1",AV333,0)</f>
        <v>0</v>
      </c>
      <c r="CT333" s="313">
        <f t="shared" ref="CT333" si="8085">IF($CL333="1",AW333,0)</f>
        <v>0</v>
      </c>
      <c r="CU333" s="313">
        <f t="shared" ref="CU333" si="8086">IF($CL333="1",AX333,0)</f>
        <v>0</v>
      </c>
      <c r="CV333" s="310">
        <f t="shared" ref="CV333" si="8087">IF($CL333="1",AY333,0)</f>
        <v>0</v>
      </c>
      <c r="CW333" s="314">
        <f t="shared" ref="CW333" si="8088">CP333+CT333+CV333</f>
        <v>0</v>
      </c>
      <c r="CX333" s="314">
        <f t="shared" ref="CX333" si="8089">CN333+CR333</f>
        <v>0</v>
      </c>
      <c r="CY333" s="315">
        <f t="shared" ref="CY333" si="8090">IF($CL333="1",AZ333,0)</f>
        <v>0</v>
      </c>
      <c r="CZ333" s="313">
        <f t="shared" ref="CZ333" si="8091">IF($CL333="1",BA333,0)</f>
        <v>0</v>
      </c>
      <c r="DA333" s="313">
        <f t="shared" ref="DA333" si="8092">IF($CL333="1",BB333,0)</f>
        <v>0</v>
      </c>
      <c r="DB333" s="313">
        <f t="shared" ref="DB333" si="8093">IF($CL333="1",BC333,0)</f>
        <v>0</v>
      </c>
      <c r="DC333" s="313">
        <f t="shared" ref="DC333" si="8094">IF($CL333="1",BD333,0)</f>
        <v>0</v>
      </c>
      <c r="DD333" s="313">
        <f t="shared" ref="DD333" si="8095">IF($CL333="1",BE333,0)</f>
        <v>0</v>
      </c>
      <c r="DE333" s="313">
        <f t="shared" ref="DE333" si="8096">IF($CL333="1",BF333,0)</f>
        <v>0</v>
      </c>
      <c r="DF333" s="313">
        <f t="shared" ref="DF333" si="8097">IF($CL333="1",BG333,0)</f>
        <v>0</v>
      </c>
      <c r="DG333" s="313">
        <f t="shared" ref="DG333" si="8098">IF($CL333="1",BH333,0)</f>
        <v>0</v>
      </c>
      <c r="DH333" s="310">
        <f t="shared" ref="DH333" si="8099">IF($CL333="1",BI333,0)</f>
        <v>0</v>
      </c>
      <c r="DI333" s="321">
        <f t="shared" ref="DI333" si="8100">DB333+DF333+DH333</f>
        <v>0</v>
      </c>
      <c r="DJ333" s="321">
        <f t="shared" ref="DJ333" si="8101">CZ333+DD333</f>
        <v>0</v>
      </c>
      <c r="DK333" s="322">
        <f t="shared" ref="DK333" si="8102">IF(CE333=0,1,0)</f>
        <v>1</v>
      </c>
      <c r="DL333" s="322">
        <f t="shared" ref="DL333" si="8103">IFERROR(IF($AF333="N",AH333+AJ333+AL333+AN333,AF333+AH333+AJ333+AL333+AN333),0)*$DK333</f>
        <v>0</v>
      </c>
      <c r="DM333" s="322">
        <f t="shared" ref="DM333" si="8104">(AG333+AI333+AK333+AM333+AO333)*$DK333</f>
        <v>0</v>
      </c>
      <c r="DN333" s="322">
        <f t="shared" ref="DN333" si="8105">AS333+AW333+AY333-CW333</f>
        <v>0</v>
      </c>
      <c r="DO333" s="322">
        <f t="shared" ref="DO333" si="8106">BC333+BG333+BI333-DI333</f>
        <v>0</v>
      </c>
      <c r="DP333" s="322">
        <f t="shared" ref="DP333" si="8107">DN333+DO333</f>
        <v>0</v>
      </c>
      <c r="DQ333" s="323" t="str">
        <f>IF(OR(F333=vstupy!B$40,F333=vstupy!B$41,F333=vstupy!B$42,),"0","1")</f>
        <v>1</v>
      </c>
      <c r="DR333" s="315">
        <f t="shared" ref="DR333" si="8108">IF($DQ333="1",AQ333,"0")+CF333</f>
        <v>0</v>
      </c>
      <c r="DS333" s="313">
        <f t="shared" ref="DS333" si="8109">IF($DQ333="1",AS333,"0")+CG333</f>
        <v>0</v>
      </c>
      <c r="DT333" s="313">
        <f t="shared" ref="DT333" si="8110">IF($DQ333="1",AU333,"0")+CH333</f>
        <v>0</v>
      </c>
      <c r="DU333" s="313">
        <f t="shared" ref="DU333" si="8111">IF($DQ333="1",AW333,"0")+CI333</f>
        <v>0</v>
      </c>
      <c r="DV333" s="310">
        <f t="shared" ref="DV333" si="8112">IF($DQ333="1",AY333,"0")+CJ333</f>
        <v>0</v>
      </c>
      <c r="DW333" s="311">
        <f t="shared" ref="DW333" si="8113">SUM(DR333:DV335)</f>
        <v>0</v>
      </c>
      <c r="DX333" s="315" t="str">
        <f t="shared" ref="DX333" si="8114">IF($DQ333="1",BA333,"0")</f>
        <v>0</v>
      </c>
      <c r="DY333" s="313" t="str">
        <f t="shared" ref="DY333" si="8115">IF($DQ333="1",BC333,"0")</f>
        <v>0</v>
      </c>
      <c r="DZ333" s="313" t="str">
        <f t="shared" ref="DZ333" si="8116">IF($DQ333="1",BE333,"0")</f>
        <v>0</v>
      </c>
      <c r="EA333" s="313" t="str">
        <f t="shared" ref="EA333" si="8117">IF($DQ333="1",BG333,"0")</f>
        <v>0</v>
      </c>
      <c r="EB333" s="310" t="str">
        <f t="shared" ref="EB333" si="8118">IF($DQ333="1",BI333,"0")</f>
        <v>0</v>
      </c>
      <c r="EC333" s="311">
        <f t="shared" ref="EC333" si="8119">SUM(DX333:EB335)</f>
        <v>0</v>
      </c>
      <c r="ED333" s="312">
        <f t="shared" ref="ED333" si="8120">EC333+DW333</f>
        <v>0</v>
      </c>
    </row>
    <row r="334" spans="2:134" ht="12.6" customHeight="1" x14ac:dyDescent="0.2">
      <c r="B334" s="365"/>
      <c r="C334" s="364"/>
      <c r="D334" s="364"/>
      <c r="E334" s="364"/>
      <c r="F334" s="359"/>
      <c r="G334" s="361"/>
      <c r="H334" s="302"/>
      <c r="I334" s="302"/>
      <c r="J334" s="305"/>
      <c r="K334" s="359"/>
      <c r="L334" s="344"/>
      <c r="M334" s="354"/>
      <c r="N334" s="344"/>
      <c r="O334" s="344"/>
      <c r="P334" s="344"/>
      <c r="Q334" s="345"/>
      <c r="R334" s="346"/>
      <c r="S334" s="344"/>
      <c r="T334" s="347"/>
      <c r="U334" s="345"/>
      <c r="V334" s="346"/>
      <c r="W334" s="344"/>
      <c r="X334" s="174" t="s">
        <v>157</v>
      </c>
      <c r="Y334" s="188" t="s">
        <v>152</v>
      </c>
      <c r="Z334" s="185">
        <f>VLOOKUP($X334,vstupy!$B$18:$F$31,MATCH($Y334,vstupy!$B$17:$F$17,0),0)</f>
        <v>0</v>
      </c>
      <c r="AA334" s="121" t="s">
        <v>158</v>
      </c>
      <c r="AB334" s="185">
        <f>VLOOKUP($AA334,vstupy!$B$34:$C$36,2,FALSE)</f>
        <v>0</v>
      </c>
      <c r="AC334" s="185">
        <f t="shared" si="8016"/>
        <v>0</v>
      </c>
      <c r="AD334" s="342"/>
      <c r="AE334" s="326"/>
      <c r="AF334" s="315"/>
      <c r="AG334" s="330"/>
      <c r="AH334" s="330"/>
      <c r="AI334" s="330"/>
      <c r="AJ334" s="330"/>
      <c r="AK334" s="330"/>
      <c r="AL334" s="330"/>
      <c r="AM334" s="335"/>
      <c r="AN334" s="330"/>
      <c r="AO334" s="336"/>
      <c r="AP334" s="315"/>
      <c r="AQ334" s="313"/>
      <c r="AR334" s="313"/>
      <c r="AS334" s="313"/>
      <c r="AT334" s="313"/>
      <c r="AU334" s="313"/>
      <c r="AV334" s="313"/>
      <c r="AW334" s="313"/>
      <c r="AX334" s="313"/>
      <c r="AY334" s="313"/>
      <c r="AZ334" s="313"/>
      <c r="BA334" s="313"/>
      <c r="BB334" s="313"/>
      <c r="BC334" s="313"/>
      <c r="BD334" s="313"/>
      <c r="BE334" s="313"/>
      <c r="BF334" s="313"/>
      <c r="BG334" s="313"/>
      <c r="BH334" s="313"/>
      <c r="BI334" s="324"/>
      <c r="BJ334" s="314"/>
      <c r="BK334" s="315"/>
      <c r="BL334" s="313"/>
      <c r="BM334" s="313"/>
      <c r="BN334" s="313"/>
      <c r="BO334" s="313"/>
      <c r="BP334" s="313"/>
      <c r="BQ334" s="313"/>
      <c r="BR334" s="313"/>
      <c r="BS334" s="313"/>
      <c r="BT334" s="310"/>
      <c r="BU334" s="315"/>
      <c r="BV334" s="313"/>
      <c r="BW334" s="313"/>
      <c r="BX334" s="313"/>
      <c r="BY334" s="313"/>
      <c r="BZ334" s="313"/>
      <c r="CA334" s="313"/>
      <c r="CB334" s="313"/>
      <c r="CC334" s="313"/>
      <c r="CD334" s="310"/>
      <c r="CE334" s="316"/>
      <c r="CF334" s="315"/>
      <c r="CG334" s="313"/>
      <c r="CH334" s="313"/>
      <c r="CI334" s="313"/>
      <c r="CJ334" s="310"/>
      <c r="CK334" s="317"/>
      <c r="CL334" s="319"/>
      <c r="CM334" s="315"/>
      <c r="CN334" s="313"/>
      <c r="CO334" s="313"/>
      <c r="CP334" s="313"/>
      <c r="CQ334" s="313"/>
      <c r="CR334" s="313"/>
      <c r="CS334" s="313"/>
      <c r="CT334" s="313"/>
      <c r="CU334" s="313"/>
      <c r="CV334" s="310"/>
      <c r="CW334" s="314"/>
      <c r="CX334" s="314"/>
      <c r="CY334" s="315"/>
      <c r="CZ334" s="313"/>
      <c r="DA334" s="313"/>
      <c r="DB334" s="313"/>
      <c r="DC334" s="313"/>
      <c r="DD334" s="313"/>
      <c r="DE334" s="313"/>
      <c r="DF334" s="313"/>
      <c r="DG334" s="313"/>
      <c r="DH334" s="310"/>
      <c r="DI334" s="321"/>
      <c r="DJ334" s="321"/>
      <c r="DK334" s="322"/>
      <c r="DL334" s="322"/>
      <c r="DM334" s="322"/>
      <c r="DN334" s="322"/>
      <c r="DO334" s="322"/>
      <c r="DP334" s="322"/>
      <c r="DQ334" s="323"/>
      <c r="DR334" s="315"/>
      <c r="DS334" s="313"/>
      <c r="DT334" s="313"/>
      <c r="DU334" s="313"/>
      <c r="DV334" s="310"/>
      <c r="DW334" s="311"/>
      <c r="DX334" s="315"/>
      <c r="DY334" s="313"/>
      <c r="DZ334" s="313"/>
      <c r="EA334" s="313"/>
      <c r="EB334" s="310"/>
      <c r="EC334" s="311"/>
      <c r="ED334" s="312"/>
    </row>
    <row r="335" spans="2:134" ht="12.6" customHeight="1" thickBot="1" x14ac:dyDescent="0.25">
      <c r="B335" s="365"/>
      <c r="C335" s="364"/>
      <c r="D335" s="364"/>
      <c r="E335" s="364"/>
      <c r="F335" s="360"/>
      <c r="G335" s="361"/>
      <c r="H335" s="303"/>
      <c r="I335" s="303"/>
      <c r="J335" s="306"/>
      <c r="K335" s="360"/>
      <c r="L335" s="344"/>
      <c r="M335" s="354"/>
      <c r="N335" s="344"/>
      <c r="O335" s="344"/>
      <c r="P335" s="344"/>
      <c r="Q335" s="345"/>
      <c r="R335" s="346"/>
      <c r="S335" s="344"/>
      <c r="T335" s="347"/>
      <c r="U335" s="345"/>
      <c r="V335" s="346"/>
      <c r="W335" s="344"/>
      <c r="X335" s="174" t="s">
        <v>157</v>
      </c>
      <c r="Y335" s="188" t="s">
        <v>152</v>
      </c>
      <c r="Z335" s="185">
        <f>VLOOKUP($X335,vstupy!$B$18:$F$31,MATCH($Y335,vstupy!$B$17:$F$17,0),0)</f>
        <v>0</v>
      </c>
      <c r="AA335" s="121" t="s">
        <v>158</v>
      </c>
      <c r="AB335" s="185">
        <f>VLOOKUP($AA335,vstupy!$B$34:$C$36,2,FALSE)</f>
        <v>0</v>
      </c>
      <c r="AC335" s="185">
        <f t="shared" si="8016"/>
        <v>0</v>
      </c>
      <c r="AD335" s="343"/>
      <c r="AE335" s="327"/>
      <c r="AF335" s="329"/>
      <c r="AG335" s="331"/>
      <c r="AH335" s="331"/>
      <c r="AI335" s="330"/>
      <c r="AJ335" s="331"/>
      <c r="AK335" s="331"/>
      <c r="AL335" s="331"/>
      <c r="AM335" s="333"/>
      <c r="AN335" s="330"/>
      <c r="AO335" s="337"/>
      <c r="AP335" s="315"/>
      <c r="AQ335" s="313"/>
      <c r="AR335" s="313"/>
      <c r="AS335" s="313"/>
      <c r="AT335" s="313"/>
      <c r="AU335" s="313"/>
      <c r="AV335" s="313"/>
      <c r="AW335" s="313"/>
      <c r="AX335" s="313"/>
      <c r="AY335" s="313"/>
      <c r="AZ335" s="313"/>
      <c r="BA335" s="313"/>
      <c r="BB335" s="313"/>
      <c r="BC335" s="313"/>
      <c r="BD335" s="313"/>
      <c r="BE335" s="313"/>
      <c r="BF335" s="313"/>
      <c r="BG335" s="313"/>
      <c r="BH335" s="313"/>
      <c r="BI335" s="324"/>
      <c r="BJ335" s="314"/>
      <c r="BK335" s="315"/>
      <c r="BL335" s="313"/>
      <c r="BM335" s="313"/>
      <c r="BN335" s="313"/>
      <c r="BO335" s="313"/>
      <c r="BP335" s="313"/>
      <c r="BQ335" s="313"/>
      <c r="BR335" s="313"/>
      <c r="BS335" s="313"/>
      <c r="BT335" s="310"/>
      <c r="BU335" s="315"/>
      <c r="BV335" s="313"/>
      <c r="BW335" s="313"/>
      <c r="BX335" s="313"/>
      <c r="BY335" s="313"/>
      <c r="BZ335" s="313"/>
      <c r="CA335" s="313"/>
      <c r="CB335" s="313"/>
      <c r="CC335" s="313"/>
      <c r="CD335" s="310"/>
      <c r="CE335" s="316"/>
      <c r="CF335" s="315"/>
      <c r="CG335" s="313"/>
      <c r="CH335" s="313"/>
      <c r="CI335" s="313"/>
      <c r="CJ335" s="310"/>
      <c r="CK335" s="317"/>
      <c r="CL335" s="320"/>
      <c r="CM335" s="315"/>
      <c r="CN335" s="313"/>
      <c r="CO335" s="313"/>
      <c r="CP335" s="313"/>
      <c r="CQ335" s="313"/>
      <c r="CR335" s="313"/>
      <c r="CS335" s="313"/>
      <c r="CT335" s="313"/>
      <c r="CU335" s="313"/>
      <c r="CV335" s="310"/>
      <c r="CW335" s="314"/>
      <c r="CX335" s="314"/>
      <c r="CY335" s="315"/>
      <c r="CZ335" s="313"/>
      <c r="DA335" s="313"/>
      <c r="DB335" s="313"/>
      <c r="DC335" s="313"/>
      <c r="DD335" s="313"/>
      <c r="DE335" s="313"/>
      <c r="DF335" s="313"/>
      <c r="DG335" s="313"/>
      <c r="DH335" s="310"/>
      <c r="DI335" s="321"/>
      <c r="DJ335" s="321"/>
      <c r="DK335" s="322"/>
      <c r="DL335" s="322"/>
      <c r="DM335" s="322"/>
      <c r="DN335" s="322"/>
      <c r="DO335" s="322"/>
      <c r="DP335" s="322"/>
      <c r="DQ335" s="323"/>
      <c r="DR335" s="315"/>
      <c r="DS335" s="313"/>
      <c r="DT335" s="313"/>
      <c r="DU335" s="313"/>
      <c r="DV335" s="310"/>
      <c r="DW335" s="311"/>
      <c r="DX335" s="315"/>
      <c r="DY335" s="313"/>
      <c r="DZ335" s="313"/>
      <c r="EA335" s="313"/>
      <c r="EB335" s="310"/>
      <c r="EC335" s="311"/>
      <c r="ED335" s="312"/>
    </row>
    <row r="336" spans="2:134" ht="12.6" customHeight="1" x14ac:dyDescent="0.2">
      <c r="B336" s="366">
        <f t="shared" ref="B336" si="8121">B333+1</f>
        <v>110</v>
      </c>
      <c r="C336" s="363"/>
      <c r="D336" s="363"/>
      <c r="E336" s="363"/>
      <c r="F336" s="355"/>
      <c r="G336" s="362"/>
      <c r="H336" s="307" t="str">
        <f t="shared" si="7506"/>
        <v/>
      </c>
      <c r="I336" s="307" t="str">
        <f t="shared" si="7913"/>
        <v>NA</v>
      </c>
      <c r="J336" s="298">
        <f t="shared" si="7914"/>
        <v>1</v>
      </c>
      <c r="K336" s="355"/>
      <c r="L336" s="348"/>
      <c r="M336" s="354">
        <f t="shared" ref="M336" si="8122">IF(L336="N",0,L336)</f>
        <v>0</v>
      </c>
      <c r="N336" s="348" t="s">
        <v>212</v>
      </c>
      <c r="O336" s="348"/>
      <c r="P336" s="348"/>
      <c r="Q336" s="349" t="s">
        <v>36</v>
      </c>
      <c r="R336" s="350">
        <f>VLOOKUP(Q336,vstupy!$B$3:$C$15,2,FALSE)</f>
        <v>0</v>
      </c>
      <c r="S336" s="348"/>
      <c r="T336" s="351"/>
      <c r="U336" s="349" t="s">
        <v>36</v>
      </c>
      <c r="V336" s="350">
        <f>VLOOKUP(U336,vstupy!$B$3:$C$15,2,FALSE)</f>
        <v>0</v>
      </c>
      <c r="W336" s="348"/>
      <c r="X336" s="283" t="s">
        <v>157</v>
      </c>
      <c r="Y336" s="284" t="s">
        <v>152</v>
      </c>
      <c r="Z336" s="285">
        <f>VLOOKUP($X336,vstupy!$B$18:$F$31,MATCH($Y336,vstupy!$B$17:$F$17,0),0)</f>
        <v>0</v>
      </c>
      <c r="AA336" s="286" t="s">
        <v>158</v>
      </c>
      <c r="AB336" s="285">
        <f>VLOOKUP($AA336,vstupy!$B$34:$C$36,2,FALSE)</f>
        <v>0</v>
      </c>
      <c r="AC336" s="285">
        <f t="shared" si="8016"/>
        <v>0</v>
      </c>
      <c r="AD336" s="338" t="s">
        <v>36</v>
      </c>
      <c r="AE336" s="325">
        <f>VLOOKUP(AD336,vstupy!$B$3:$C$15,2,FALSE)</f>
        <v>0</v>
      </c>
      <c r="AF336" s="328" t="str">
        <f t="shared" ref="AF336" si="8123">IFERROR(IF(M336=0,"N",O336/L336*J336),0)</f>
        <v>N</v>
      </c>
      <c r="AG336" s="330">
        <f t="shared" ref="AG336" si="8124">O336*J336</f>
        <v>0</v>
      </c>
      <c r="AH336" s="332">
        <f t="shared" ref="AH336" si="8125">P336*R336*J336</f>
        <v>0</v>
      </c>
      <c r="AI336" s="333">
        <f t="shared" ref="AI336" si="8126">IFERROR(AH336*M336,0)</f>
        <v>0</v>
      </c>
      <c r="AJ336" s="332" t="str">
        <f t="shared" ref="AJ336" si="8127">IFERROR(IF(M336=0,"N",S336/L336*J336),0)</f>
        <v>N</v>
      </c>
      <c r="AK336" s="330">
        <f t="shared" ref="AK336" si="8128">S336*J336</f>
        <v>0</v>
      </c>
      <c r="AL336" s="330">
        <f t="shared" ref="AL336" si="8129">T336*V336*J336</f>
        <v>0</v>
      </c>
      <c r="AM336" s="334">
        <f t="shared" ref="AM336" si="8130">IFERROR(AL336*M336,0)</f>
        <v>0</v>
      </c>
      <c r="AN336" s="333">
        <f t="shared" ref="AN336" si="8131">IF(W336&gt;0,IF(AE336&gt;0,($G$5/160)*(W336/60)*AE336*J336,0),IF(AE336&gt;0,($G$5/160)*((AC336+AC337+AC338)/60)*AE336*J336,0))</f>
        <v>0</v>
      </c>
      <c r="AO336" s="336">
        <f t="shared" ref="AO336" si="8132">IFERROR(AN336*M336,0)</f>
        <v>0</v>
      </c>
      <c r="AP336" s="315">
        <f t="shared" ref="AP336" si="8133">IF($N336="In (zvyšuje náklady)",AF336,0)</f>
        <v>0</v>
      </c>
      <c r="AQ336" s="313">
        <f t="shared" ref="AQ336" si="8134">IF($N336="In (zvyšuje náklady)",AG336,0)</f>
        <v>0</v>
      </c>
      <c r="AR336" s="313">
        <f t="shared" ref="AR336" si="8135">IF($N336="In (zvyšuje náklady)",AH336,0)</f>
        <v>0</v>
      </c>
      <c r="AS336" s="313">
        <f t="shared" ref="AS336" si="8136">IF($N336="In (zvyšuje náklady)",AI336,0)</f>
        <v>0</v>
      </c>
      <c r="AT336" s="313">
        <f t="shared" ref="AT336" si="8137">IF($N336="In (zvyšuje náklady)",AJ336,0)</f>
        <v>0</v>
      </c>
      <c r="AU336" s="313">
        <f t="shared" ref="AU336" si="8138">IF($N336="In (zvyšuje náklady)",AK336,0)</f>
        <v>0</v>
      </c>
      <c r="AV336" s="313">
        <f t="shared" ref="AV336" si="8139">IF($N336="In (zvyšuje náklady)",AL336,0)</f>
        <v>0</v>
      </c>
      <c r="AW336" s="313">
        <f t="shared" ref="AW336" si="8140">IF($N336="In (zvyšuje náklady)",AM336,0)</f>
        <v>0</v>
      </c>
      <c r="AX336" s="313">
        <f t="shared" ref="AX336" si="8141">IF($N336="In (zvyšuje náklady)",AN336,0)</f>
        <v>0</v>
      </c>
      <c r="AY336" s="313">
        <f t="shared" ref="AY336" si="8142">IF($N336="In (zvyšuje náklady)",AO336,0)</f>
        <v>0</v>
      </c>
      <c r="AZ336" s="313" t="str">
        <f t="shared" ref="AZ336" si="8143">IF($N336="Out (znižuje náklady)",AF336,"0")</f>
        <v>0</v>
      </c>
      <c r="BA336" s="313" t="str">
        <f t="shared" ref="BA336" si="8144">IF($N336="Out (znižuje náklady)",AG336,"0")</f>
        <v>0</v>
      </c>
      <c r="BB336" s="313" t="str">
        <f t="shared" ref="BB336" si="8145">IF($N336="Out (znižuje náklady)",AH336,"0")</f>
        <v>0</v>
      </c>
      <c r="BC336" s="313" t="str">
        <f t="shared" ref="BC336" si="8146">IF($N336="Out (znižuje náklady)",AI336,"0")</f>
        <v>0</v>
      </c>
      <c r="BD336" s="313" t="str">
        <f t="shared" ref="BD336" si="8147">IF($N336="Out (znižuje náklady)",AJ336,"0")</f>
        <v>0</v>
      </c>
      <c r="BE336" s="313" t="str">
        <f t="shared" ref="BE336" si="8148">IF($N336="Out (znižuje náklady)",AK336,"0")</f>
        <v>0</v>
      </c>
      <c r="BF336" s="313" t="str">
        <f t="shared" ref="BF336" si="8149">IF($N336="Out (znižuje náklady)",AL336,"0")</f>
        <v>0</v>
      </c>
      <c r="BG336" s="313" t="str">
        <f t="shared" ref="BG336" si="8150">IF($N336="Out (znižuje náklady)",AM336,"0")</f>
        <v>0</v>
      </c>
      <c r="BH336" s="313" t="str">
        <f t="shared" ref="BH336" si="8151">IF($N336="Out (znižuje náklady)",AN336,"0")</f>
        <v>0</v>
      </c>
      <c r="BI336" s="324" t="str">
        <f t="shared" ref="BI336" si="8152">IF($N336="Out (znižuje náklady)",AO336,"0")</f>
        <v>0</v>
      </c>
      <c r="BJ336" s="314">
        <f>IF(F336=vstupy!$B$47,0,1)</f>
        <v>1</v>
      </c>
      <c r="BK336" s="315">
        <f t="shared" ref="BK336" si="8153">$BJ336*AP336</f>
        <v>0</v>
      </c>
      <c r="BL336" s="313">
        <f t="shared" ref="BL336" si="8154">$BJ336*AQ336</f>
        <v>0</v>
      </c>
      <c r="BM336" s="313">
        <f t="shared" ref="BM336" si="8155">$BJ336*AR336</f>
        <v>0</v>
      </c>
      <c r="BN336" s="313">
        <f t="shared" ref="BN336" si="8156">$BJ336*AS336</f>
        <v>0</v>
      </c>
      <c r="BO336" s="313">
        <f t="shared" ref="BO336" si="8157">$BJ336*AT336</f>
        <v>0</v>
      </c>
      <c r="BP336" s="313">
        <f t="shared" ref="BP336" si="8158">$BJ336*AU336</f>
        <v>0</v>
      </c>
      <c r="BQ336" s="313">
        <f t="shared" ref="BQ336" si="8159">$BJ336*AV336</f>
        <v>0</v>
      </c>
      <c r="BR336" s="313">
        <f t="shared" ref="BR336" si="8160">$BJ336*AW336</f>
        <v>0</v>
      </c>
      <c r="BS336" s="313">
        <f t="shared" ref="BS336" si="8161">$BJ336*AX336</f>
        <v>0</v>
      </c>
      <c r="BT336" s="310">
        <f t="shared" ref="BT336" si="8162">$BJ336*AY336</f>
        <v>0</v>
      </c>
      <c r="BU336" s="315">
        <f t="shared" ref="BU336" si="8163">$BJ336*AZ336</f>
        <v>0</v>
      </c>
      <c r="BV336" s="313">
        <f t="shared" ref="BV336" si="8164">$BJ336*BA336</f>
        <v>0</v>
      </c>
      <c r="BW336" s="313">
        <f t="shared" ref="BW336" si="8165">$BJ336*BB336</f>
        <v>0</v>
      </c>
      <c r="BX336" s="313">
        <f t="shared" ref="BX336" si="8166">$BJ336*BC336</f>
        <v>0</v>
      </c>
      <c r="BY336" s="313">
        <f t="shared" ref="BY336" si="8167">$BJ336*BD336</f>
        <v>0</v>
      </c>
      <c r="BZ336" s="313">
        <f t="shared" ref="BZ336" si="8168">$BJ336*BE336</f>
        <v>0</v>
      </c>
      <c r="CA336" s="313">
        <f t="shared" ref="CA336" si="8169">$BJ336*BF336</f>
        <v>0</v>
      </c>
      <c r="CB336" s="313">
        <f t="shared" ref="CB336" si="8170">$BJ336*BG336</f>
        <v>0</v>
      </c>
      <c r="CC336" s="313">
        <f t="shared" ref="CC336" si="8171">$BJ336*BH336</f>
        <v>0</v>
      </c>
      <c r="CD336" s="310">
        <f t="shared" ref="CD336" si="8172">$BJ336*BI336</f>
        <v>0</v>
      </c>
      <c r="CE336" s="316">
        <f t="shared" ref="CE336" si="8173">IF(N336="Nemení sa",1,0)</f>
        <v>0</v>
      </c>
      <c r="CF336" s="315">
        <f t="shared" ref="CF336" si="8174">AG336*$CE336</f>
        <v>0</v>
      </c>
      <c r="CG336" s="313">
        <f t="shared" ref="CG336" si="8175">AI336*$CE336</f>
        <v>0</v>
      </c>
      <c r="CH336" s="313">
        <f t="shared" ref="CH336" si="8176">AK336*$CE336</f>
        <v>0</v>
      </c>
      <c r="CI336" s="313">
        <f t="shared" ref="CI336" si="8177">AM336*$CE336</f>
        <v>0</v>
      </c>
      <c r="CJ336" s="310">
        <f t="shared" ref="CJ336" si="8178">AO336*$CE336</f>
        <v>0</v>
      </c>
      <c r="CK336" s="317">
        <f t="shared" ref="CK336" si="8179">SUM(CF336:CJ338)</f>
        <v>0</v>
      </c>
      <c r="CL336" s="318">
        <f>IF(F336=vstupy!B$42,"1",0)</f>
        <v>0</v>
      </c>
      <c r="CM336" s="315">
        <f t="shared" ref="CM336" si="8180">IF($CL336="1",AP336,0)</f>
        <v>0</v>
      </c>
      <c r="CN336" s="313">
        <f t="shared" ref="CN336" si="8181">IF($CL336="1",AQ336,0)</f>
        <v>0</v>
      </c>
      <c r="CO336" s="313">
        <f t="shared" ref="CO336" si="8182">IF($CL336="1",AR336,0)</f>
        <v>0</v>
      </c>
      <c r="CP336" s="313">
        <f t="shared" ref="CP336" si="8183">IF($CL336="1",AS336,0)</f>
        <v>0</v>
      </c>
      <c r="CQ336" s="313">
        <f t="shared" ref="CQ336" si="8184">IF($CL336="1",AT336,0)</f>
        <v>0</v>
      </c>
      <c r="CR336" s="313">
        <f t="shared" ref="CR336" si="8185">IF($CL336="1",AU336,0)</f>
        <v>0</v>
      </c>
      <c r="CS336" s="313">
        <f t="shared" ref="CS336" si="8186">IF($CL336="1",AV336,0)</f>
        <v>0</v>
      </c>
      <c r="CT336" s="313">
        <f t="shared" ref="CT336" si="8187">IF($CL336="1",AW336,0)</f>
        <v>0</v>
      </c>
      <c r="CU336" s="313">
        <f t="shared" ref="CU336" si="8188">IF($CL336="1",AX336,0)</f>
        <v>0</v>
      </c>
      <c r="CV336" s="310">
        <f t="shared" ref="CV336" si="8189">IF($CL336="1",AY336,0)</f>
        <v>0</v>
      </c>
      <c r="CW336" s="314">
        <f t="shared" ref="CW336" si="8190">CP336+CT336+CV336</f>
        <v>0</v>
      </c>
      <c r="CX336" s="314">
        <f t="shared" ref="CX336" si="8191">CN336+CR336</f>
        <v>0</v>
      </c>
      <c r="CY336" s="315">
        <f t="shared" ref="CY336" si="8192">IF($CL336="1",AZ336,0)</f>
        <v>0</v>
      </c>
      <c r="CZ336" s="313">
        <f t="shared" ref="CZ336" si="8193">IF($CL336="1",BA336,0)</f>
        <v>0</v>
      </c>
      <c r="DA336" s="313">
        <f t="shared" ref="DA336" si="8194">IF($CL336="1",BB336,0)</f>
        <v>0</v>
      </c>
      <c r="DB336" s="313">
        <f t="shared" ref="DB336" si="8195">IF($CL336="1",BC336,0)</f>
        <v>0</v>
      </c>
      <c r="DC336" s="313">
        <f t="shared" ref="DC336" si="8196">IF($CL336="1",BD336,0)</f>
        <v>0</v>
      </c>
      <c r="DD336" s="313">
        <f t="shared" ref="DD336" si="8197">IF($CL336="1",BE336,0)</f>
        <v>0</v>
      </c>
      <c r="DE336" s="313">
        <f t="shared" ref="DE336" si="8198">IF($CL336="1",BF336,0)</f>
        <v>0</v>
      </c>
      <c r="DF336" s="313">
        <f t="shared" ref="DF336" si="8199">IF($CL336="1",BG336,0)</f>
        <v>0</v>
      </c>
      <c r="DG336" s="313">
        <f t="shared" ref="DG336" si="8200">IF($CL336="1",BH336,0)</f>
        <v>0</v>
      </c>
      <c r="DH336" s="310">
        <f t="shared" ref="DH336" si="8201">IF($CL336="1",BI336,0)</f>
        <v>0</v>
      </c>
      <c r="DI336" s="321">
        <f t="shared" ref="DI336" si="8202">DB336+DF336+DH336</f>
        <v>0</v>
      </c>
      <c r="DJ336" s="321">
        <f t="shared" ref="DJ336" si="8203">CZ336+DD336</f>
        <v>0</v>
      </c>
      <c r="DK336" s="322">
        <f t="shared" ref="DK336" si="8204">IF(CE336=0,1,0)</f>
        <v>1</v>
      </c>
      <c r="DL336" s="322">
        <f t="shared" ref="DL336" si="8205">IFERROR(IF($AF336="N",AH336+AJ336+AL336+AN336,AF336+AH336+AJ336+AL336+AN336),0)*$DK336</f>
        <v>0</v>
      </c>
      <c r="DM336" s="322">
        <f t="shared" ref="DM336" si="8206">(AG336+AI336+AK336+AM336+AO336)*$DK336</f>
        <v>0</v>
      </c>
      <c r="DN336" s="322">
        <f t="shared" ref="DN336" si="8207">AS336+AW336+AY336-CW336</f>
        <v>0</v>
      </c>
      <c r="DO336" s="322">
        <f t="shared" ref="DO336" si="8208">BC336+BG336+BI336-DI336</f>
        <v>0</v>
      </c>
      <c r="DP336" s="322">
        <f t="shared" ref="DP336" si="8209">DN336+DO336</f>
        <v>0</v>
      </c>
      <c r="DQ336" s="323" t="str">
        <f>IF(OR(F336=vstupy!B$40,F336=vstupy!B$41,F336=vstupy!B$42,),"0","1")</f>
        <v>1</v>
      </c>
      <c r="DR336" s="315">
        <f t="shared" ref="DR336" si="8210">IF($DQ336="1",AQ336,"0")+CF336</f>
        <v>0</v>
      </c>
      <c r="DS336" s="313">
        <f t="shared" ref="DS336" si="8211">IF($DQ336="1",AS336,"0")+CG336</f>
        <v>0</v>
      </c>
      <c r="DT336" s="313">
        <f t="shared" ref="DT336" si="8212">IF($DQ336="1",AU336,"0")+CH336</f>
        <v>0</v>
      </c>
      <c r="DU336" s="313">
        <f t="shared" ref="DU336" si="8213">IF($DQ336="1",AW336,"0")+CI336</f>
        <v>0</v>
      </c>
      <c r="DV336" s="310">
        <f t="shared" ref="DV336" si="8214">IF($DQ336="1",AY336,"0")+CJ336</f>
        <v>0</v>
      </c>
      <c r="DW336" s="311">
        <f t="shared" ref="DW336" si="8215">SUM(DR336:DV338)</f>
        <v>0</v>
      </c>
      <c r="DX336" s="315" t="str">
        <f t="shared" ref="DX336" si="8216">IF($DQ336="1",BA336,"0")</f>
        <v>0</v>
      </c>
      <c r="DY336" s="313" t="str">
        <f t="shared" ref="DY336" si="8217">IF($DQ336="1",BC336,"0")</f>
        <v>0</v>
      </c>
      <c r="DZ336" s="313" t="str">
        <f t="shared" ref="DZ336" si="8218">IF($DQ336="1",BE336,"0")</f>
        <v>0</v>
      </c>
      <c r="EA336" s="313" t="str">
        <f t="shared" ref="EA336" si="8219">IF($DQ336="1",BG336,"0")</f>
        <v>0</v>
      </c>
      <c r="EB336" s="310" t="str">
        <f t="shared" ref="EB336" si="8220">IF($DQ336="1",BI336,"0")</f>
        <v>0</v>
      </c>
      <c r="EC336" s="311">
        <f t="shared" ref="EC336" si="8221">SUM(DX336:EB338)</f>
        <v>0</v>
      </c>
      <c r="ED336" s="312">
        <f t="shared" ref="ED336" si="8222">EC336+DW336</f>
        <v>0</v>
      </c>
    </row>
    <row r="337" spans="2:134" ht="12.6" customHeight="1" x14ac:dyDescent="0.2">
      <c r="B337" s="366"/>
      <c r="C337" s="363"/>
      <c r="D337" s="363"/>
      <c r="E337" s="363"/>
      <c r="F337" s="356"/>
      <c r="G337" s="362"/>
      <c r="H337" s="308"/>
      <c r="I337" s="308"/>
      <c r="J337" s="299"/>
      <c r="K337" s="356"/>
      <c r="L337" s="348"/>
      <c r="M337" s="354"/>
      <c r="N337" s="348"/>
      <c r="O337" s="348"/>
      <c r="P337" s="348"/>
      <c r="Q337" s="349"/>
      <c r="R337" s="350"/>
      <c r="S337" s="348"/>
      <c r="T337" s="351"/>
      <c r="U337" s="349"/>
      <c r="V337" s="350"/>
      <c r="W337" s="348"/>
      <c r="X337" s="283" t="s">
        <v>157</v>
      </c>
      <c r="Y337" s="284" t="s">
        <v>152</v>
      </c>
      <c r="Z337" s="285">
        <f>VLOOKUP($X337,vstupy!$B$18:$F$31,MATCH($Y337,vstupy!$B$17:$F$17,0),0)</f>
        <v>0</v>
      </c>
      <c r="AA337" s="286" t="s">
        <v>158</v>
      </c>
      <c r="AB337" s="285">
        <f>VLOOKUP($AA337,vstupy!$B$34:$C$36,2,FALSE)</f>
        <v>0</v>
      </c>
      <c r="AC337" s="285">
        <f t="shared" si="8016"/>
        <v>0</v>
      </c>
      <c r="AD337" s="339"/>
      <c r="AE337" s="326"/>
      <c r="AF337" s="315"/>
      <c r="AG337" s="330"/>
      <c r="AH337" s="330"/>
      <c r="AI337" s="330"/>
      <c r="AJ337" s="330"/>
      <c r="AK337" s="330"/>
      <c r="AL337" s="330"/>
      <c r="AM337" s="335"/>
      <c r="AN337" s="330"/>
      <c r="AO337" s="336"/>
      <c r="AP337" s="315"/>
      <c r="AQ337" s="313"/>
      <c r="AR337" s="313"/>
      <c r="AS337" s="313"/>
      <c r="AT337" s="313"/>
      <c r="AU337" s="313"/>
      <c r="AV337" s="313"/>
      <c r="AW337" s="313"/>
      <c r="AX337" s="313"/>
      <c r="AY337" s="313"/>
      <c r="AZ337" s="313"/>
      <c r="BA337" s="313"/>
      <c r="BB337" s="313"/>
      <c r="BC337" s="313"/>
      <c r="BD337" s="313"/>
      <c r="BE337" s="313"/>
      <c r="BF337" s="313"/>
      <c r="BG337" s="313"/>
      <c r="BH337" s="313"/>
      <c r="BI337" s="324"/>
      <c r="BJ337" s="314"/>
      <c r="BK337" s="315"/>
      <c r="BL337" s="313"/>
      <c r="BM337" s="313"/>
      <c r="BN337" s="313"/>
      <c r="BO337" s="313"/>
      <c r="BP337" s="313"/>
      <c r="BQ337" s="313"/>
      <c r="BR337" s="313"/>
      <c r="BS337" s="313"/>
      <c r="BT337" s="310"/>
      <c r="BU337" s="315"/>
      <c r="BV337" s="313"/>
      <c r="BW337" s="313"/>
      <c r="BX337" s="313"/>
      <c r="BY337" s="313"/>
      <c r="BZ337" s="313"/>
      <c r="CA337" s="313"/>
      <c r="CB337" s="313"/>
      <c r="CC337" s="313"/>
      <c r="CD337" s="310"/>
      <c r="CE337" s="316"/>
      <c r="CF337" s="315"/>
      <c r="CG337" s="313"/>
      <c r="CH337" s="313"/>
      <c r="CI337" s="313"/>
      <c r="CJ337" s="310"/>
      <c r="CK337" s="317"/>
      <c r="CL337" s="319"/>
      <c r="CM337" s="315"/>
      <c r="CN337" s="313"/>
      <c r="CO337" s="313"/>
      <c r="CP337" s="313"/>
      <c r="CQ337" s="313"/>
      <c r="CR337" s="313"/>
      <c r="CS337" s="313"/>
      <c r="CT337" s="313"/>
      <c r="CU337" s="313"/>
      <c r="CV337" s="310"/>
      <c r="CW337" s="314"/>
      <c r="CX337" s="314"/>
      <c r="CY337" s="315"/>
      <c r="CZ337" s="313"/>
      <c r="DA337" s="313"/>
      <c r="DB337" s="313"/>
      <c r="DC337" s="313"/>
      <c r="DD337" s="313"/>
      <c r="DE337" s="313"/>
      <c r="DF337" s="313"/>
      <c r="DG337" s="313"/>
      <c r="DH337" s="310"/>
      <c r="DI337" s="321"/>
      <c r="DJ337" s="321"/>
      <c r="DK337" s="322"/>
      <c r="DL337" s="322"/>
      <c r="DM337" s="322"/>
      <c r="DN337" s="322"/>
      <c r="DO337" s="322"/>
      <c r="DP337" s="322"/>
      <c r="DQ337" s="323"/>
      <c r="DR337" s="315"/>
      <c r="DS337" s="313"/>
      <c r="DT337" s="313"/>
      <c r="DU337" s="313"/>
      <c r="DV337" s="310"/>
      <c r="DW337" s="311"/>
      <c r="DX337" s="315"/>
      <c r="DY337" s="313"/>
      <c r="DZ337" s="313"/>
      <c r="EA337" s="313"/>
      <c r="EB337" s="310"/>
      <c r="EC337" s="311"/>
      <c r="ED337" s="312"/>
    </row>
    <row r="338" spans="2:134" ht="12.6" customHeight="1" thickBot="1" x14ac:dyDescent="0.25">
      <c r="B338" s="366"/>
      <c r="C338" s="363"/>
      <c r="D338" s="363"/>
      <c r="E338" s="363"/>
      <c r="F338" s="357"/>
      <c r="G338" s="362"/>
      <c r="H338" s="309"/>
      <c r="I338" s="309"/>
      <c r="J338" s="300"/>
      <c r="K338" s="357"/>
      <c r="L338" s="348"/>
      <c r="M338" s="354"/>
      <c r="N338" s="348"/>
      <c r="O338" s="348"/>
      <c r="P338" s="348"/>
      <c r="Q338" s="349"/>
      <c r="R338" s="350"/>
      <c r="S338" s="348"/>
      <c r="T338" s="351"/>
      <c r="U338" s="349"/>
      <c r="V338" s="350"/>
      <c r="W338" s="348"/>
      <c r="X338" s="283" t="s">
        <v>157</v>
      </c>
      <c r="Y338" s="284" t="s">
        <v>152</v>
      </c>
      <c r="Z338" s="285">
        <f>VLOOKUP($X338,vstupy!$B$18:$F$31,MATCH($Y338,vstupy!$B$17:$F$17,0),0)</f>
        <v>0</v>
      </c>
      <c r="AA338" s="286" t="s">
        <v>158</v>
      </c>
      <c r="AB338" s="285">
        <f>VLOOKUP($AA338,vstupy!$B$34:$C$36,2,FALSE)</f>
        <v>0</v>
      </c>
      <c r="AC338" s="285">
        <f t="shared" si="8016"/>
        <v>0</v>
      </c>
      <c r="AD338" s="340"/>
      <c r="AE338" s="327"/>
      <c r="AF338" s="329"/>
      <c r="AG338" s="331"/>
      <c r="AH338" s="331"/>
      <c r="AI338" s="330"/>
      <c r="AJ338" s="331"/>
      <c r="AK338" s="331"/>
      <c r="AL338" s="331"/>
      <c r="AM338" s="333"/>
      <c r="AN338" s="330"/>
      <c r="AO338" s="337"/>
      <c r="AP338" s="315"/>
      <c r="AQ338" s="313"/>
      <c r="AR338" s="313"/>
      <c r="AS338" s="313"/>
      <c r="AT338" s="313"/>
      <c r="AU338" s="313"/>
      <c r="AV338" s="313"/>
      <c r="AW338" s="313"/>
      <c r="AX338" s="313"/>
      <c r="AY338" s="313"/>
      <c r="AZ338" s="313"/>
      <c r="BA338" s="313"/>
      <c r="BB338" s="313"/>
      <c r="BC338" s="313"/>
      <c r="BD338" s="313"/>
      <c r="BE338" s="313"/>
      <c r="BF338" s="313"/>
      <c r="BG338" s="313"/>
      <c r="BH338" s="313"/>
      <c r="BI338" s="324"/>
      <c r="BJ338" s="314"/>
      <c r="BK338" s="315"/>
      <c r="BL338" s="313"/>
      <c r="BM338" s="313"/>
      <c r="BN338" s="313"/>
      <c r="BO338" s="313"/>
      <c r="BP338" s="313"/>
      <c r="BQ338" s="313"/>
      <c r="BR338" s="313"/>
      <c r="BS338" s="313"/>
      <c r="BT338" s="310"/>
      <c r="BU338" s="315"/>
      <c r="BV338" s="313"/>
      <c r="BW338" s="313"/>
      <c r="BX338" s="313"/>
      <c r="BY338" s="313"/>
      <c r="BZ338" s="313"/>
      <c r="CA338" s="313"/>
      <c r="CB338" s="313"/>
      <c r="CC338" s="313"/>
      <c r="CD338" s="310"/>
      <c r="CE338" s="316"/>
      <c r="CF338" s="315"/>
      <c r="CG338" s="313"/>
      <c r="CH338" s="313"/>
      <c r="CI338" s="313"/>
      <c r="CJ338" s="310"/>
      <c r="CK338" s="317"/>
      <c r="CL338" s="320"/>
      <c r="CM338" s="315"/>
      <c r="CN338" s="313"/>
      <c r="CO338" s="313"/>
      <c r="CP338" s="313"/>
      <c r="CQ338" s="313"/>
      <c r="CR338" s="313"/>
      <c r="CS338" s="313"/>
      <c r="CT338" s="313"/>
      <c r="CU338" s="313"/>
      <c r="CV338" s="310"/>
      <c r="CW338" s="314"/>
      <c r="CX338" s="314"/>
      <c r="CY338" s="315"/>
      <c r="CZ338" s="313"/>
      <c r="DA338" s="313"/>
      <c r="DB338" s="313"/>
      <c r="DC338" s="313"/>
      <c r="DD338" s="313"/>
      <c r="DE338" s="313"/>
      <c r="DF338" s="313"/>
      <c r="DG338" s="313"/>
      <c r="DH338" s="310"/>
      <c r="DI338" s="321"/>
      <c r="DJ338" s="321"/>
      <c r="DK338" s="322"/>
      <c r="DL338" s="322"/>
      <c r="DM338" s="322"/>
      <c r="DN338" s="322"/>
      <c r="DO338" s="322"/>
      <c r="DP338" s="322"/>
      <c r="DQ338" s="323"/>
      <c r="DR338" s="315"/>
      <c r="DS338" s="313"/>
      <c r="DT338" s="313"/>
      <c r="DU338" s="313"/>
      <c r="DV338" s="310"/>
      <c r="DW338" s="311"/>
      <c r="DX338" s="315"/>
      <c r="DY338" s="313"/>
      <c r="DZ338" s="313"/>
      <c r="EA338" s="313"/>
      <c r="EB338" s="310"/>
      <c r="EC338" s="311"/>
      <c r="ED338" s="312"/>
    </row>
    <row r="339" spans="2:134" ht="12.6" customHeight="1" x14ac:dyDescent="0.2">
      <c r="B339" s="365">
        <f t="shared" ref="B339:B381" si="8223">B336+1</f>
        <v>111</v>
      </c>
      <c r="C339" s="364"/>
      <c r="D339" s="364"/>
      <c r="E339" s="364"/>
      <c r="F339" s="358"/>
      <c r="G339" s="361"/>
      <c r="H339" s="301" t="str">
        <f t="shared" si="7402"/>
        <v/>
      </c>
      <c r="I339" s="301" t="str">
        <f t="shared" si="8018"/>
        <v>NA</v>
      </c>
      <c r="J339" s="304">
        <f t="shared" ref="J339" si="8224">IF(I339&gt;12,1,I339/12)</f>
        <v>1</v>
      </c>
      <c r="K339" s="358"/>
      <c r="L339" s="344"/>
      <c r="M339" s="354">
        <f t="shared" ref="M339" si="8225">IF(L339="N",0,L339)</f>
        <v>0</v>
      </c>
      <c r="N339" s="344" t="s">
        <v>212</v>
      </c>
      <c r="O339" s="344"/>
      <c r="P339" s="344"/>
      <c r="Q339" s="345" t="s">
        <v>36</v>
      </c>
      <c r="R339" s="346">
        <f>VLOOKUP(Q339,vstupy!$B$3:$C$15,2,FALSE)</f>
        <v>0</v>
      </c>
      <c r="S339" s="344"/>
      <c r="T339" s="347"/>
      <c r="U339" s="345" t="s">
        <v>36</v>
      </c>
      <c r="V339" s="346">
        <f>VLOOKUP(U339,vstupy!$B$3:$C$15,2,FALSE)</f>
        <v>0</v>
      </c>
      <c r="W339" s="344"/>
      <c r="X339" s="174" t="s">
        <v>157</v>
      </c>
      <c r="Y339" s="188" t="s">
        <v>152</v>
      </c>
      <c r="Z339" s="185">
        <f>VLOOKUP($X339,vstupy!$B$18:$F$31,MATCH($Y339,vstupy!$B$17:$F$17,0),0)</f>
        <v>0</v>
      </c>
      <c r="AA339" s="121" t="s">
        <v>158</v>
      </c>
      <c r="AB339" s="185">
        <f>VLOOKUP($AA339,vstupy!$B$34:$C$36,2,FALSE)</f>
        <v>0</v>
      </c>
      <c r="AC339" s="185">
        <f t="shared" si="8016"/>
        <v>0</v>
      </c>
      <c r="AD339" s="341" t="s">
        <v>36</v>
      </c>
      <c r="AE339" s="325">
        <f>VLOOKUP(AD339,vstupy!$B$3:$C$15,2,FALSE)</f>
        <v>0</v>
      </c>
      <c r="AF339" s="328" t="str">
        <f t="shared" ref="AF339" si="8226">IFERROR(IF(M339=0,"N",O339/L339*J339),0)</f>
        <v>N</v>
      </c>
      <c r="AG339" s="330">
        <f t="shared" ref="AG339" si="8227">O339*J339</f>
        <v>0</v>
      </c>
      <c r="AH339" s="332">
        <f t="shared" ref="AH339" si="8228">P339*R339*J339</f>
        <v>0</v>
      </c>
      <c r="AI339" s="333">
        <f t="shared" ref="AI339" si="8229">IFERROR(AH339*M339,0)</f>
        <v>0</v>
      </c>
      <c r="AJ339" s="332" t="str">
        <f t="shared" ref="AJ339" si="8230">IFERROR(IF(M339=0,"N",S339/L339*J339),0)</f>
        <v>N</v>
      </c>
      <c r="AK339" s="330">
        <f t="shared" ref="AK339" si="8231">S339*J339</f>
        <v>0</v>
      </c>
      <c r="AL339" s="330">
        <f t="shared" ref="AL339" si="8232">T339*V339*J339</f>
        <v>0</v>
      </c>
      <c r="AM339" s="334">
        <f t="shared" ref="AM339" si="8233">IFERROR(AL339*M339,0)</f>
        <v>0</v>
      </c>
      <c r="AN339" s="333">
        <f t="shared" ref="AN339" si="8234">IF(W339&gt;0,IF(AE339&gt;0,($G$5/160)*(W339/60)*AE339*J339,0),IF(AE339&gt;0,($G$5/160)*((AC339+AC340+AC341)/60)*AE339*J339,0))</f>
        <v>0</v>
      </c>
      <c r="AO339" s="336">
        <f t="shared" ref="AO339" si="8235">IFERROR(AN339*M339,0)</f>
        <v>0</v>
      </c>
      <c r="AP339" s="315">
        <f t="shared" ref="AP339" si="8236">IF($N339="In (zvyšuje náklady)",AF339,0)</f>
        <v>0</v>
      </c>
      <c r="AQ339" s="313">
        <f t="shared" ref="AQ339" si="8237">IF($N339="In (zvyšuje náklady)",AG339,0)</f>
        <v>0</v>
      </c>
      <c r="AR339" s="313">
        <f t="shared" ref="AR339" si="8238">IF($N339="In (zvyšuje náklady)",AH339,0)</f>
        <v>0</v>
      </c>
      <c r="AS339" s="313">
        <f t="shared" ref="AS339" si="8239">IF($N339="In (zvyšuje náklady)",AI339,0)</f>
        <v>0</v>
      </c>
      <c r="AT339" s="313">
        <f t="shared" ref="AT339" si="8240">IF($N339="In (zvyšuje náklady)",AJ339,0)</f>
        <v>0</v>
      </c>
      <c r="AU339" s="313">
        <f t="shared" ref="AU339" si="8241">IF($N339="In (zvyšuje náklady)",AK339,0)</f>
        <v>0</v>
      </c>
      <c r="AV339" s="313">
        <f t="shared" ref="AV339" si="8242">IF($N339="In (zvyšuje náklady)",AL339,0)</f>
        <v>0</v>
      </c>
      <c r="AW339" s="313">
        <f t="shared" ref="AW339" si="8243">IF($N339="In (zvyšuje náklady)",AM339,0)</f>
        <v>0</v>
      </c>
      <c r="AX339" s="313">
        <f t="shared" ref="AX339" si="8244">IF($N339="In (zvyšuje náklady)",AN339,0)</f>
        <v>0</v>
      </c>
      <c r="AY339" s="313">
        <f t="shared" ref="AY339" si="8245">IF($N339="In (zvyšuje náklady)",AO339,0)</f>
        <v>0</v>
      </c>
      <c r="AZ339" s="313" t="str">
        <f t="shared" ref="AZ339" si="8246">IF($N339="Out (znižuje náklady)",AF339,"0")</f>
        <v>0</v>
      </c>
      <c r="BA339" s="313" t="str">
        <f t="shared" ref="BA339" si="8247">IF($N339="Out (znižuje náklady)",AG339,"0")</f>
        <v>0</v>
      </c>
      <c r="BB339" s="313" t="str">
        <f t="shared" ref="BB339" si="8248">IF($N339="Out (znižuje náklady)",AH339,"0")</f>
        <v>0</v>
      </c>
      <c r="BC339" s="313" t="str">
        <f t="shared" ref="BC339" si="8249">IF($N339="Out (znižuje náklady)",AI339,"0")</f>
        <v>0</v>
      </c>
      <c r="BD339" s="313" t="str">
        <f t="shared" ref="BD339" si="8250">IF($N339="Out (znižuje náklady)",AJ339,"0")</f>
        <v>0</v>
      </c>
      <c r="BE339" s="313" t="str">
        <f t="shared" ref="BE339" si="8251">IF($N339="Out (znižuje náklady)",AK339,"0")</f>
        <v>0</v>
      </c>
      <c r="BF339" s="313" t="str">
        <f t="shared" ref="BF339" si="8252">IF($N339="Out (znižuje náklady)",AL339,"0")</f>
        <v>0</v>
      </c>
      <c r="BG339" s="313" t="str">
        <f t="shared" ref="BG339" si="8253">IF($N339="Out (znižuje náklady)",AM339,"0")</f>
        <v>0</v>
      </c>
      <c r="BH339" s="313" t="str">
        <f t="shared" ref="BH339" si="8254">IF($N339="Out (znižuje náklady)",AN339,"0")</f>
        <v>0</v>
      </c>
      <c r="BI339" s="324" t="str">
        <f t="shared" ref="BI339" si="8255">IF($N339="Out (znižuje náklady)",AO339,"0")</f>
        <v>0</v>
      </c>
      <c r="BJ339" s="314">
        <f>IF(F339=vstupy!$B$47,0,1)</f>
        <v>1</v>
      </c>
      <c r="BK339" s="315">
        <f t="shared" ref="BK339" si="8256">$BJ339*AP339</f>
        <v>0</v>
      </c>
      <c r="BL339" s="313">
        <f t="shared" ref="BL339" si="8257">$BJ339*AQ339</f>
        <v>0</v>
      </c>
      <c r="BM339" s="313">
        <f t="shared" ref="BM339" si="8258">$BJ339*AR339</f>
        <v>0</v>
      </c>
      <c r="BN339" s="313">
        <f t="shared" ref="BN339" si="8259">$BJ339*AS339</f>
        <v>0</v>
      </c>
      <c r="BO339" s="313">
        <f t="shared" ref="BO339" si="8260">$BJ339*AT339</f>
        <v>0</v>
      </c>
      <c r="BP339" s="313">
        <f t="shared" ref="BP339" si="8261">$BJ339*AU339</f>
        <v>0</v>
      </c>
      <c r="BQ339" s="313">
        <f t="shared" ref="BQ339" si="8262">$BJ339*AV339</f>
        <v>0</v>
      </c>
      <c r="BR339" s="313">
        <f t="shared" ref="BR339" si="8263">$BJ339*AW339</f>
        <v>0</v>
      </c>
      <c r="BS339" s="313">
        <f t="shared" ref="BS339" si="8264">$BJ339*AX339</f>
        <v>0</v>
      </c>
      <c r="BT339" s="310">
        <f t="shared" ref="BT339" si="8265">$BJ339*AY339</f>
        <v>0</v>
      </c>
      <c r="BU339" s="315">
        <f t="shared" ref="BU339" si="8266">$BJ339*AZ339</f>
        <v>0</v>
      </c>
      <c r="BV339" s="313">
        <f t="shared" ref="BV339" si="8267">$BJ339*BA339</f>
        <v>0</v>
      </c>
      <c r="BW339" s="313">
        <f t="shared" ref="BW339" si="8268">$BJ339*BB339</f>
        <v>0</v>
      </c>
      <c r="BX339" s="313">
        <f t="shared" ref="BX339" si="8269">$BJ339*BC339</f>
        <v>0</v>
      </c>
      <c r="BY339" s="313">
        <f t="shared" ref="BY339" si="8270">$BJ339*BD339</f>
        <v>0</v>
      </c>
      <c r="BZ339" s="313">
        <f t="shared" ref="BZ339" si="8271">$BJ339*BE339</f>
        <v>0</v>
      </c>
      <c r="CA339" s="313">
        <f t="shared" ref="CA339" si="8272">$BJ339*BF339</f>
        <v>0</v>
      </c>
      <c r="CB339" s="313">
        <f t="shared" ref="CB339" si="8273">$BJ339*BG339</f>
        <v>0</v>
      </c>
      <c r="CC339" s="313">
        <f t="shared" ref="CC339" si="8274">$BJ339*BH339</f>
        <v>0</v>
      </c>
      <c r="CD339" s="310">
        <f t="shared" ref="CD339" si="8275">$BJ339*BI339</f>
        <v>0</v>
      </c>
      <c r="CE339" s="316">
        <f t="shared" ref="CE339" si="8276">IF(N339="Nemení sa",1,0)</f>
        <v>0</v>
      </c>
      <c r="CF339" s="315">
        <f t="shared" ref="CF339" si="8277">AG339*$CE339</f>
        <v>0</v>
      </c>
      <c r="CG339" s="313">
        <f t="shared" ref="CG339" si="8278">AI339*$CE339</f>
        <v>0</v>
      </c>
      <c r="CH339" s="313">
        <f t="shared" ref="CH339" si="8279">AK339*$CE339</f>
        <v>0</v>
      </c>
      <c r="CI339" s="313">
        <f t="shared" ref="CI339" si="8280">AM339*$CE339</f>
        <v>0</v>
      </c>
      <c r="CJ339" s="310">
        <f t="shared" ref="CJ339" si="8281">AO339*$CE339</f>
        <v>0</v>
      </c>
      <c r="CK339" s="317">
        <f t="shared" ref="CK339" si="8282">SUM(CF339:CJ341)</f>
        <v>0</v>
      </c>
      <c r="CL339" s="318">
        <f>IF(F339=vstupy!B$42,"1",0)</f>
        <v>0</v>
      </c>
      <c r="CM339" s="315">
        <f t="shared" ref="CM339" si="8283">IF($CL339="1",AP339,0)</f>
        <v>0</v>
      </c>
      <c r="CN339" s="313">
        <f t="shared" ref="CN339" si="8284">IF($CL339="1",AQ339,0)</f>
        <v>0</v>
      </c>
      <c r="CO339" s="313">
        <f t="shared" ref="CO339" si="8285">IF($CL339="1",AR339,0)</f>
        <v>0</v>
      </c>
      <c r="CP339" s="313">
        <f t="shared" ref="CP339" si="8286">IF($CL339="1",AS339,0)</f>
        <v>0</v>
      </c>
      <c r="CQ339" s="313">
        <f t="shared" ref="CQ339" si="8287">IF($CL339="1",AT339,0)</f>
        <v>0</v>
      </c>
      <c r="CR339" s="313">
        <f t="shared" ref="CR339" si="8288">IF($CL339="1",AU339,0)</f>
        <v>0</v>
      </c>
      <c r="CS339" s="313">
        <f t="shared" ref="CS339" si="8289">IF($CL339="1",AV339,0)</f>
        <v>0</v>
      </c>
      <c r="CT339" s="313">
        <f t="shared" ref="CT339" si="8290">IF($CL339="1",AW339,0)</f>
        <v>0</v>
      </c>
      <c r="CU339" s="313">
        <f t="shared" ref="CU339" si="8291">IF($CL339="1",AX339,0)</f>
        <v>0</v>
      </c>
      <c r="CV339" s="310">
        <f t="shared" ref="CV339" si="8292">IF($CL339="1",AY339,0)</f>
        <v>0</v>
      </c>
      <c r="CW339" s="314">
        <f t="shared" ref="CW339" si="8293">CP339+CT339+CV339</f>
        <v>0</v>
      </c>
      <c r="CX339" s="314">
        <f t="shared" ref="CX339" si="8294">CN339+CR339</f>
        <v>0</v>
      </c>
      <c r="CY339" s="315">
        <f t="shared" ref="CY339" si="8295">IF($CL339="1",AZ339,0)</f>
        <v>0</v>
      </c>
      <c r="CZ339" s="313">
        <f t="shared" ref="CZ339" si="8296">IF($CL339="1",BA339,0)</f>
        <v>0</v>
      </c>
      <c r="DA339" s="313">
        <f t="shared" ref="DA339" si="8297">IF($CL339="1",BB339,0)</f>
        <v>0</v>
      </c>
      <c r="DB339" s="313">
        <f t="shared" ref="DB339" si="8298">IF($CL339="1",BC339,0)</f>
        <v>0</v>
      </c>
      <c r="DC339" s="313">
        <f t="shared" ref="DC339" si="8299">IF($CL339="1",BD339,0)</f>
        <v>0</v>
      </c>
      <c r="DD339" s="313">
        <f t="shared" ref="DD339" si="8300">IF($CL339="1",BE339,0)</f>
        <v>0</v>
      </c>
      <c r="DE339" s="313">
        <f t="shared" ref="DE339" si="8301">IF($CL339="1",BF339,0)</f>
        <v>0</v>
      </c>
      <c r="DF339" s="313">
        <f t="shared" ref="DF339" si="8302">IF($CL339="1",BG339,0)</f>
        <v>0</v>
      </c>
      <c r="DG339" s="313">
        <f t="shared" ref="DG339" si="8303">IF($CL339="1",BH339,0)</f>
        <v>0</v>
      </c>
      <c r="DH339" s="310">
        <f t="shared" ref="DH339" si="8304">IF($CL339="1",BI339,0)</f>
        <v>0</v>
      </c>
      <c r="DI339" s="321">
        <f t="shared" ref="DI339" si="8305">DB339+DF339+DH339</f>
        <v>0</v>
      </c>
      <c r="DJ339" s="321">
        <f t="shared" ref="DJ339" si="8306">CZ339+DD339</f>
        <v>0</v>
      </c>
      <c r="DK339" s="322">
        <f t="shared" ref="DK339" si="8307">IF(CE339=0,1,0)</f>
        <v>1</v>
      </c>
      <c r="DL339" s="322">
        <f t="shared" ref="DL339" si="8308">IFERROR(IF($AF339="N",AH339+AJ339+AL339+AN339,AF339+AH339+AJ339+AL339+AN339),0)*$DK339</f>
        <v>0</v>
      </c>
      <c r="DM339" s="322">
        <f t="shared" ref="DM339" si="8309">(AG339+AI339+AK339+AM339+AO339)*$DK339</f>
        <v>0</v>
      </c>
      <c r="DN339" s="322">
        <f t="shared" ref="DN339" si="8310">AS339+AW339+AY339-CW339</f>
        <v>0</v>
      </c>
      <c r="DO339" s="322">
        <f t="shared" ref="DO339" si="8311">BC339+BG339+BI339-DI339</f>
        <v>0</v>
      </c>
      <c r="DP339" s="322">
        <f t="shared" ref="DP339" si="8312">DN339+DO339</f>
        <v>0</v>
      </c>
      <c r="DQ339" s="323" t="str">
        <f>IF(OR(F339=vstupy!B$40,F339=vstupy!B$41,F339=vstupy!B$42,),"0","1")</f>
        <v>1</v>
      </c>
      <c r="DR339" s="315">
        <f t="shared" ref="DR339" si="8313">IF($DQ339="1",AQ339,"0")+CF339</f>
        <v>0</v>
      </c>
      <c r="DS339" s="313">
        <f t="shared" ref="DS339" si="8314">IF($DQ339="1",AS339,"0")+CG339</f>
        <v>0</v>
      </c>
      <c r="DT339" s="313">
        <f t="shared" ref="DT339" si="8315">IF($DQ339="1",AU339,"0")+CH339</f>
        <v>0</v>
      </c>
      <c r="DU339" s="313">
        <f t="shared" ref="DU339" si="8316">IF($DQ339="1",AW339,"0")+CI339</f>
        <v>0</v>
      </c>
      <c r="DV339" s="310">
        <f t="shared" ref="DV339" si="8317">IF($DQ339="1",AY339,"0")+CJ339</f>
        <v>0</v>
      </c>
      <c r="DW339" s="311">
        <f t="shared" ref="DW339" si="8318">SUM(DR339:DV341)</f>
        <v>0</v>
      </c>
      <c r="DX339" s="315" t="str">
        <f t="shared" ref="DX339" si="8319">IF($DQ339="1",BA339,"0")</f>
        <v>0</v>
      </c>
      <c r="DY339" s="313" t="str">
        <f t="shared" ref="DY339" si="8320">IF($DQ339="1",BC339,"0")</f>
        <v>0</v>
      </c>
      <c r="DZ339" s="313" t="str">
        <f t="shared" ref="DZ339" si="8321">IF($DQ339="1",BE339,"0")</f>
        <v>0</v>
      </c>
      <c r="EA339" s="313" t="str">
        <f t="shared" ref="EA339" si="8322">IF($DQ339="1",BG339,"0")</f>
        <v>0</v>
      </c>
      <c r="EB339" s="310" t="str">
        <f t="shared" ref="EB339" si="8323">IF($DQ339="1",BI339,"0")</f>
        <v>0</v>
      </c>
      <c r="EC339" s="311">
        <f t="shared" ref="EC339" si="8324">SUM(DX339:EB341)</f>
        <v>0</v>
      </c>
      <c r="ED339" s="312">
        <f t="shared" ref="ED339" si="8325">EC339+DW339</f>
        <v>0</v>
      </c>
    </row>
    <row r="340" spans="2:134" ht="12.6" customHeight="1" x14ac:dyDescent="0.2">
      <c r="B340" s="365"/>
      <c r="C340" s="364"/>
      <c r="D340" s="364"/>
      <c r="E340" s="364"/>
      <c r="F340" s="359"/>
      <c r="G340" s="361"/>
      <c r="H340" s="302"/>
      <c r="I340" s="302"/>
      <c r="J340" s="305"/>
      <c r="K340" s="359"/>
      <c r="L340" s="344"/>
      <c r="M340" s="354"/>
      <c r="N340" s="344"/>
      <c r="O340" s="344"/>
      <c r="P340" s="344"/>
      <c r="Q340" s="345"/>
      <c r="R340" s="346"/>
      <c r="S340" s="344"/>
      <c r="T340" s="347"/>
      <c r="U340" s="345"/>
      <c r="V340" s="346"/>
      <c r="W340" s="344"/>
      <c r="X340" s="174" t="s">
        <v>157</v>
      </c>
      <c r="Y340" s="188" t="s">
        <v>152</v>
      </c>
      <c r="Z340" s="185">
        <f>VLOOKUP($X340,vstupy!$B$18:$F$31,MATCH($Y340,vstupy!$B$17:$F$17,0),0)</f>
        <v>0</v>
      </c>
      <c r="AA340" s="121" t="s">
        <v>158</v>
      </c>
      <c r="AB340" s="185">
        <f>VLOOKUP($AA340,vstupy!$B$34:$C$36,2,FALSE)</f>
        <v>0</v>
      </c>
      <c r="AC340" s="185">
        <f t="shared" si="8016"/>
        <v>0</v>
      </c>
      <c r="AD340" s="342"/>
      <c r="AE340" s="326"/>
      <c r="AF340" s="315"/>
      <c r="AG340" s="330"/>
      <c r="AH340" s="330"/>
      <c r="AI340" s="330"/>
      <c r="AJ340" s="330"/>
      <c r="AK340" s="330"/>
      <c r="AL340" s="330"/>
      <c r="AM340" s="335"/>
      <c r="AN340" s="330"/>
      <c r="AO340" s="336"/>
      <c r="AP340" s="315"/>
      <c r="AQ340" s="313"/>
      <c r="AR340" s="313"/>
      <c r="AS340" s="313"/>
      <c r="AT340" s="313"/>
      <c r="AU340" s="313"/>
      <c r="AV340" s="313"/>
      <c r="AW340" s="313"/>
      <c r="AX340" s="313"/>
      <c r="AY340" s="313"/>
      <c r="AZ340" s="313"/>
      <c r="BA340" s="313"/>
      <c r="BB340" s="313"/>
      <c r="BC340" s="313"/>
      <c r="BD340" s="313"/>
      <c r="BE340" s="313"/>
      <c r="BF340" s="313"/>
      <c r="BG340" s="313"/>
      <c r="BH340" s="313"/>
      <c r="BI340" s="324"/>
      <c r="BJ340" s="314"/>
      <c r="BK340" s="315"/>
      <c r="BL340" s="313"/>
      <c r="BM340" s="313"/>
      <c r="BN340" s="313"/>
      <c r="BO340" s="313"/>
      <c r="BP340" s="313"/>
      <c r="BQ340" s="313"/>
      <c r="BR340" s="313"/>
      <c r="BS340" s="313"/>
      <c r="BT340" s="310"/>
      <c r="BU340" s="315"/>
      <c r="BV340" s="313"/>
      <c r="BW340" s="313"/>
      <c r="BX340" s="313"/>
      <c r="BY340" s="313"/>
      <c r="BZ340" s="313"/>
      <c r="CA340" s="313"/>
      <c r="CB340" s="313"/>
      <c r="CC340" s="313"/>
      <c r="CD340" s="310"/>
      <c r="CE340" s="316"/>
      <c r="CF340" s="315"/>
      <c r="CG340" s="313"/>
      <c r="CH340" s="313"/>
      <c r="CI340" s="313"/>
      <c r="CJ340" s="310"/>
      <c r="CK340" s="317"/>
      <c r="CL340" s="319"/>
      <c r="CM340" s="315"/>
      <c r="CN340" s="313"/>
      <c r="CO340" s="313"/>
      <c r="CP340" s="313"/>
      <c r="CQ340" s="313"/>
      <c r="CR340" s="313"/>
      <c r="CS340" s="313"/>
      <c r="CT340" s="313"/>
      <c r="CU340" s="313"/>
      <c r="CV340" s="310"/>
      <c r="CW340" s="314"/>
      <c r="CX340" s="314"/>
      <c r="CY340" s="315"/>
      <c r="CZ340" s="313"/>
      <c r="DA340" s="313"/>
      <c r="DB340" s="313"/>
      <c r="DC340" s="313"/>
      <c r="DD340" s="313"/>
      <c r="DE340" s="313"/>
      <c r="DF340" s="313"/>
      <c r="DG340" s="313"/>
      <c r="DH340" s="310"/>
      <c r="DI340" s="321"/>
      <c r="DJ340" s="321"/>
      <c r="DK340" s="322"/>
      <c r="DL340" s="322"/>
      <c r="DM340" s="322"/>
      <c r="DN340" s="322"/>
      <c r="DO340" s="322"/>
      <c r="DP340" s="322"/>
      <c r="DQ340" s="323"/>
      <c r="DR340" s="315"/>
      <c r="DS340" s="313"/>
      <c r="DT340" s="313"/>
      <c r="DU340" s="313"/>
      <c r="DV340" s="310"/>
      <c r="DW340" s="311"/>
      <c r="DX340" s="315"/>
      <c r="DY340" s="313"/>
      <c r="DZ340" s="313"/>
      <c r="EA340" s="313"/>
      <c r="EB340" s="310"/>
      <c r="EC340" s="311"/>
      <c r="ED340" s="312"/>
    </row>
    <row r="341" spans="2:134" ht="12.6" customHeight="1" thickBot="1" x14ac:dyDescent="0.25">
      <c r="B341" s="365"/>
      <c r="C341" s="364"/>
      <c r="D341" s="364"/>
      <c r="E341" s="364"/>
      <c r="F341" s="360"/>
      <c r="G341" s="361"/>
      <c r="H341" s="303"/>
      <c r="I341" s="303"/>
      <c r="J341" s="306"/>
      <c r="K341" s="360"/>
      <c r="L341" s="344"/>
      <c r="M341" s="354"/>
      <c r="N341" s="344"/>
      <c r="O341" s="344"/>
      <c r="P341" s="344"/>
      <c r="Q341" s="345"/>
      <c r="R341" s="346"/>
      <c r="S341" s="344"/>
      <c r="T341" s="347"/>
      <c r="U341" s="345"/>
      <c r="V341" s="346"/>
      <c r="W341" s="344"/>
      <c r="X341" s="174" t="s">
        <v>157</v>
      </c>
      <c r="Y341" s="188" t="s">
        <v>152</v>
      </c>
      <c r="Z341" s="185">
        <f>VLOOKUP($X341,vstupy!$B$18:$F$31,MATCH($Y341,vstupy!$B$17:$F$17,0),0)</f>
        <v>0</v>
      </c>
      <c r="AA341" s="121" t="s">
        <v>158</v>
      </c>
      <c r="AB341" s="185">
        <f>VLOOKUP($AA341,vstupy!$B$34:$C$36,2,FALSE)</f>
        <v>0</v>
      </c>
      <c r="AC341" s="185">
        <f t="shared" si="8016"/>
        <v>0</v>
      </c>
      <c r="AD341" s="343"/>
      <c r="AE341" s="327"/>
      <c r="AF341" s="329"/>
      <c r="AG341" s="331"/>
      <c r="AH341" s="331"/>
      <c r="AI341" s="330"/>
      <c r="AJ341" s="331"/>
      <c r="AK341" s="331"/>
      <c r="AL341" s="331"/>
      <c r="AM341" s="333"/>
      <c r="AN341" s="330"/>
      <c r="AO341" s="337"/>
      <c r="AP341" s="315"/>
      <c r="AQ341" s="313"/>
      <c r="AR341" s="313"/>
      <c r="AS341" s="313"/>
      <c r="AT341" s="313"/>
      <c r="AU341" s="313"/>
      <c r="AV341" s="313"/>
      <c r="AW341" s="313"/>
      <c r="AX341" s="313"/>
      <c r="AY341" s="313"/>
      <c r="AZ341" s="313"/>
      <c r="BA341" s="313"/>
      <c r="BB341" s="313"/>
      <c r="BC341" s="313"/>
      <c r="BD341" s="313"/>
      <c r="BE341" s="313"/>
      <c r="BF341" s="313"/>
      <c r="BG341" s="313"/>
      <c r="BH341" s="313"/>
      <c r="BI341" s="324"/>
      <c r="BJ341" s="314"/>
      <c r="BK341" s="315"/>
      <c r="BL341" s="313"/>
      <c r="BM341" s="313"/>
      <c r="BN341" s="313"/>
      <c r="BO341" s="313"/>
      <c r="BP341" s="313"/>
      <c r="BQ341" s="313"/>
      <c r="BR341" s="313"/>
      <c r="BS341" s="313"/>
      <c r="BT341" s="310"/>
      <c r="BU341" s="315"/>
      <c r="BV341" s="313"/>
      <c r="BW341" s="313"/>
      <c r="BX341" s="313"/>
      <c r="BY341" s="313"/>
      <c r="BZ341" s="313"/>
      <c r="CA341" s="313"/>
      <c r="CB341" s="313"/>
      <c r="CC341" s="313"/>
      <c r="CD341" s="310"/>
      <c r="CE341" s="316"/>
      <c r="CF341" s="315"/>
      <c r="CG341" s="313"/>
      <c r="CH341" s="313"/>
      <c r="CI341" s="313"/>
      <c r="CJ341" s="310"/>
      <c r="CK341" s="317"/>
      <c r="CL341" s="320"/>
      <c r="CM341" s="315"/>
      <c r="CN341" s="313"/>
      <c r="CO341" s="313"/>
      <c r="CP341" s="313"/>
      <c r="CQ341" s="313"/>
      <c r="CR341" s="313"/>
      <c r="CS341" s="313"/>
      <c r="CT341" s="313"/>
      <c r="CU341" s="313"/>
      <c r="CV341" s="310"/>
      <c r="CW341" s="314"/>
      <c r="CX341" s="314"/>
      <c r="CY341" s="315"/>
      <c r="CZ341" s="313"/>
      <c r="DA341" s="313"/>
      <c r="DB341" s="313"/>
      <c r="DC341" s="313"/>
      <c r="DD341" s="313"/>
      <c r="DE341" s="313"/>
      <c r="DF341" s="313"/>
      <c r="DG341" s="313"/>
      <c r="DH341" s="310"/>
      <c r="DI341" s="321"/>
      <c r="DJ341" s="321"/>
      <c r="DK341" s="322"/>
      <c r="DL341" s="322"/>
      <c r="DM341" s="322"/>
      <c r="DN341" s="322"/>
      <c r="DO341" s="322"/>
      <c r="DP341" s="322"/>
      <c r="DQ341" s="323"/>
      <c r="DR341" s="315"/>
      <c r="DS341" s="313"/>
      <c r="DT341" s="313"/>
      <c r="DU341" s="313"/>
      <c r="DV341" s="310"/>
      <c r="DW341" s="311"/>
      <c r="DX341" s="315"/>
      <c r="DY341" s="313"/>
      <c r="DZ341" s="313"/>
      <c r="EA341" s="313"/>
      <c r="EB341" s="310"/>
      <c r="EC341" s="311"/>
      <c r="ED341" s="312"/>
    </row>
    <row r="342" spans="2:134" ht="12.6" customHeight="1" x14ac:dyDescent="0.2">
      <c r="B342" s="366">
        <f t="shared" ref="B342:B378" si="8326">B339+1</f>
        <v>112</v>
      </c>
      <c r="C342" s="363"/>
      <c r="D342" s="363"/>
      <c r="E342" s="363"/>
      <c r="F342" s="355"/>
      <c r="G342" s="362"/>
      <c r="H342" s="307" t="str">
        <f t="shared" si="7506"/>
        <v/>
      </c>
      <c r="I342" s="307" t="str">
        <f t="shared" si="7913"/>
        <v>NA</v>
      </c>
      <c r="J342" s="298">
        <f t="shared" si="7914"/>
        <v>1</v>
      </c>
      <c r="K342" s="355"/>
      <c r="L342" s="348"/>
      <c r="M342" s="354">
        <f t="shared" ref="M342" si="8327">IF(L342="N",0,L342)</f>
        <v>0</v>
      </c>
      <c r="N342" s="348" t="s">
        <v>212</v>
      </c>
      <c r="O342" s="348"/>
      <c r="P342" s="348"/>
      <c r="Q342" s="349" t="s">
        <v>36</v>
      </c>
      <c r="R342" s="350">
        <f>VLOOKUP(Q342,vstupy!$B$3:$C$15,2,FALSE)</f>
        <v>0</v>
      </c>
      <c r="S342" s="348"/>
      <c r="T342" s="351"/>
      <c r="U342" s="349" t="s">
        <v>36</v>
      </c>
      <c r="V342" s="350">
        <f>VLOOKUP(U342,vstupy!$B$3:$C$15,2,FALSE)</f>
        <v>0</v>
      </c>
      <c r="W342" s="348"/>
      <c r="X342" s="283" t="s">
        <v>157</v>
      </c>
      <c r="Y342" s="284" t="s">
        <v>152</v>
      </c>
      <c r="Z342" s="285">
        <f>VLOOKUP($X342,vstupy!$B$18:$F$31,MATCH($Y342,vstupy!$B$17:$F$17,0),0)</f>
        <v>0</v>
      </c>
      <c r="AA342" s="286" t="s">
        <v>158</v>
      </c>
      <c r="AB342" s="285">
        <f>VLOOKUP($AA342,vstupy!$B$34:$C$36,2,FALSE)</f>
        <v>0</v>
      </c>
      <c r="AC342" s="285">
        <f t="shared" si="8016"/>
        <v>0</v>
      </c>
      <c r="AD342" s="338" t="s">
        <v>36</v>
      </c>
      <c r="AE342" s="325">
        <f>VLOOKUP(AD342,vstupy!$B$3:$C$15,2,FALSE)</f>
        <v>0</v>
      </c>
      <c r="AF342" s="328" t="str">
        <f t="shared" ref="AF342" si="8328">IFERROR(IF(M342=0,"N",O342/L342*J342),0)</f>
        <v>N</v>
      </c>
      <c r="AG342" s="330">
        <f t="shared" ref="AG342" si="8329">O342*J342</f>
        <v>0</v>
      </c>
      <c r="AH342" s="332">
        <f t="shared" ref="AH342" si="8330">P342*R342*J342</f>
        <v>0</v>
      </c>
      <c r="AI342" s="333">
        <f t="shared" ref="AI342" si="8331">IFERROR(AH342*M342,0)</f>
        <v>0</v>
      </c>
      <c r="AJ342" s="332" t="str">
        <f t="shared" ref="AJ342" si="8332">IFERROR(IF(M342=0,"N",S342/L342*J342),0)</f>
        <v>N</v>
      </c>
      <c r="AK342" s="330">
        <f t="shared" ref="AK342" si="8333">S342*J342</f>
        <v>0</v>
      </c>
      <c r="AL342" s="330">
        <f t="shared" ref="AL342" si="8334">T342*V342*J342</f>
        <v>0</v>
      </c>
      <c r="AM342" s="334">
        <f t="shared" ref="AM342" si="8335">IFERROR(AL342*M342,0)</f>
        <v>0</v>
      </c>
      <c r="AN342" s="333">
        <f t="shared" ref="AN342" si="8336">IF(W342&gt;0,IF(AE342&gt;0,($G$5/160)*(W342/60)*AE342*J342,0),IF(AE342&gt;0,($G$5/160)*((AC342+AC343+AC344)/60)*AE342*J342,0))</f>
        <v>0</v>
      </c>
      <c r="AO342" s="336">
        <f t="shared" ref="AO342" si="8337">IFERROR(AN342*M342,0)</f>
        <v>0</v>
      </c>
      <c r="AP342" s="315">
        <f t="shared" ref="AP342" si="8338">IF($N342="In (zvyšuje náklady)",AF342,0)</f>
        <v>0</v>
      </c>
      <c r="AQ342" s="313">
        <f t="shared" ref="AQ342" si="8339">IF($N342="In (zvyšuje náklady)",AG342,0)</f>
        <v>0</v>
      </c>
      <c r="AR342" s="313">
        <f t="shared" ref="AR342" si="8340">IF($N342="In (zvyšuje náklady)",AH342,0)</f>
        <v>0</v>
      </c>
      <c r="AS342" s="313">
        <f t="shared" ref="AS342" si="8341">IF($N342="In (zvyšuje náklady)",AI342,0)</f>
        <v>0</v>
      </c>
      <c r="AT342" s="313">
        <f t="shared" ref="AT342" si="8342">IF($N342="In (zvyšuje náklady)",AJ342,0)</f>
        <v>0</v>
      </c>
      <c r="AU342" s="313">
        <f t="shared" ref="AU342" si="8343">IF($N342="In (zvyšuje náklady)",AK342,0)</f>
        <v>0</v>
      </c>
      <c r="AV342" s="313">
        <f t="shared" ref="AV342" si="8344">IF($N342="In (zvyšuje náklady)",AL342,0)</f>
        <v>0</v>
      </c>
      <c r="AW342" s="313">
        <f t="shared" ref="AW342" si="8345">IF($N342="In (zvyšuje náklady)",AM342,0)</f>
        <v>0</v>
      </c>
      <c r="AX342" s="313">
        <f t="shared" ref="AX342" si="8346">IF($N342="In (zvyšuje náklady)",AN342,0)</f>
        <v>0</v>
      </c>
      <c r="AY342" s="313">
        <f t="shared" ref="AY342" si="8347">IF($N342="In (zvyšuje náklady)",AO342,0)</f>
        <v>0</v>
      </c>
      <c r="AZ342" s="313" t="str">
        <f t="shared" ref="AZ342" si="8348">IF($N342="Out (znižuje náklady)",AF342,"0")</f>
        <v>0</v>
      </c>
      <c r="BA342" s="313" t="str">
        <f t="shared" ref="BA342" si="8349">IF($N342="Out (znižuje náklady)",AG342,"0")</f>
        <v>0</v>
      </c>
      <c r="BB342" s="313" t="str">
        <f t="shared" ref="BB342" si="8350">IF($N342="Out (znižuje náklady)",AH342,"0")</f>
        <v>0</v>
      </c>
      <c r="BC342" s="313" t="str">
        <f t="shared" ref="BC342" si="8351">IF($N342="Out (znižuje náklady)",AI342,"0")</f>
        <v>0</v>
      </c>
      <c r="BD342" s="313" t="str">
        <f t="shared" ref="BD342" si="8352">IF($N342="Out (znižuje náklady)",AJ342,"0")</f>
        <v>0</v>
      </c>
      <c r="BE342" s="313" t="str">
        <f t="shared" ref="BE342" si="8353">IF($N342="Out (znižuje náklady)",AK342,"0")</f>
        <v>0</v>
      </c>
      <c r="BF342" s="313" t="str">
        <f t="shared" ref="BF342" si="8354">IF($N342="Out (znižuje náklady)",AL342,"0")</f>
        <v>0</v>
      </c>
      <c r="BG342" s="313" t="str">
        <f t="shared" ref="BG342" si="8355">IF($N342="Out (znižuje náklady)",AM342,"0")</f>
        <v>0</v>
      </c>
      <c r="BH342" s="313" t="str">
        <f t="shared" ref="BH342" si="8356">IF($N342="Out (znižuje náklady)",AN342,"0")</f>
        <v>0</v>
      </c>
      <c r="BI342" s="324" t="str">
        <f t="shared" ref="BI342" si="8357">IF($N342="Out (znižuje náklady)",AO342,"0")</f>
        <v>0</v>
      </c>
      <c r="BJ342" s="314">
        <f>IF(F342=vstupy!$B$47,0,1)</f>
        <v>1</v>
      </c>
      <c r="BK342" s="315">
        <f t="shared" ref="BK342" si="8358">$BJ342*AP342</f>
        <v>0</v>
      </c>
      <c r="BL342" s="313">
        <f t="shared" ref="BL342" si="8359">$BJ342*AQ342</f>
        <v>0</v>
      </c>
      <c r="BM342" s="313">
        <f t="shared" ref="BM342" si="8360">$BJ342*AR342</f>
        <v>0</v>
      </c>
      <c r="BN342" s="313">
        <f t="shared" ref="BN342" si="8361">$BJ342*AS342</f>
        <v>0</v>
      </c>
      <c r="BO342" s="313">
        <f t="shared" ref="BO342" si="8362">$BJ342*AT342</f>
        <v>0</v>
      </c>
      <c r="BP342" s="313">
        <f t="shared" ref="BP342" si="8363">$BJ342*AU342</f>
        <v>0</v>
      </c>
      <c r="BQ342" s="313">
        <f t="shared" ref="BQ342" si="8364">$BJ342*AV342</f>
        <v>0</v>
      </c>
      <c r="BR342" s="313">
        <f t="shared" ref="BR342" si="8365">$BJ342*AW342</f>
        <v>0</v>
      </c>
      <c r="BS342" s="313">
        <f t="shared" ref="BS342" si="8366">$BJ342*AX342</f>
        <v>0</v>
      </c>
      <c r="BT342" s="310">
        <f t="shared" ref="BT342" si="8367">$BJ342*AY342</f>
        <v>0</v>
      </c>
      <c r="BU342" s="315">
        <f t="shared" ref="BU342" si="8368">$BJ342*AZ342</f>
        <v>0</v>
      </c>
      <c r="BV342" s="313">
        <f t="shared" ref="BV342" si="8369">$BJ342*BA342</f>
        <v>0</v>
      </c>
      <c r="BW342" s="313">
        <f t="shared" ref="BW342" si="8370">$BJ342*BB342</f>
        <v>0</v>
      </c>
      <c r="BX342" s="313">
        <f t="shared" ref="BX342" si="8371">$BJ342*BC342</f>
        <v>0</v>
      </c>
      <c r="BY342" s="313">
        <f t="shared" ref="BY342" si="8372">$BJ342*BD342</f>
        <v>0</v>
      </c>
      <c r="BZ342" s="313">
        <f t="shared" ref="BZ342" si="8373">$BJ342*BE342</f>
        <v>0</v>
      </c>
      <c r="CA342" s="313">
        <f t="shared" ref="CA342" si="8374">$BJ342*BF342</f>
        <v>0</v>
      </c>
      <c r="CB342" s="313">
        <f t="shared" ref="CB342" si="8375">$BJ342*BG342</f>
        <v>0</v>
      </c>
      <c r="CC342" s="313">
        <f t="shared" ref="CC342" si="8376">$BJ342*BH342</f>
        <v>0</v>
      </c>
      <c r="CD342" s="310">
        <f t="shared" ref="CD342" si="8377">$BJ342*BI342</f>
        <v>0</v>
      </c>
      <c r="CE342" s="316">
        <f t="shared" ref="CE342" si="8378">IF(N342="Nemení sa",1,0)</f>
        <v>0</v>
      </c>
      <c r="CF342" s="315">
        <f t="shared" ref="CF342" si="8379">AG342*$CE342</f>
        <v>0</v>
      </c>
      <c r="CG342" s="313">
        <f t="shared" ref="CG342" si="8380">AI342*$CE342</f>
        <v>0</v>
      </c>
      <c r="CH342" s="313">
        <f t="shared" ref="CH342" si="8381">AK342*$CE342</f>
        <v>0</v>
      </c>
      <c r="CI342" s="313">
        <f t="shared" ref="CI342" si="8382">AM342*$CE342</f>
        <v>0</v>
      </c>
      <c r="CJ342" s="310">
        <f t="shared" ref="CJ342" si="8383">AO342*$CE342</f>
        <v>0</v>
      </c>
      <c r="CK342" s="317">
        <f t="shared" ref="CK342" si="8384">SUM(CF342:CJ344)</f>
        <v>0</v>
      </c>
      <c r="CL342" s="318">
        <f>IF(F342=vstupy!B$42,"1",0)</f>
        <v>0</v>
      </c>
      <c r="CM342" s="315">
        <f t="shared" ref="CM342" si="8385">IF($CL342="1",AP342,0)</f>
        <v>0</v>
      </c>
      <c r="CN342" s="313">
        <f t="shared" ref="CN342" si="8386">IF($CL342="1",AQ342,0)</f>
        <v>0</v>
      </c>
      <c r="CO342" s="313">
        <f t="shared" ref="CO342" si="8387">IF($CL342="1",AR342,0)</f>
        <v>0</v>
      </c>
      <c r="CP342" s="313">
        <f t="shared" ref="CP342" si="8388">IF($CL342="1",AS342,0)</f>
        <v>0</v>
      </c>
      <c r="CQ342" s="313">
        <f t="shared" ref="CQ342" si="8389">IF($CL342="1",AT342,0)</f>
        <v>0</v>
      </c>
      <c r="CR342" s="313">
        <f t="shared" ref="CR342" si="8390">IF($CL342="1",AU342,0)</f>
        <v>0</v>
      </c>
      <c r="CS342" s="313">
        <f t="shared" ref="CS342" si="8391">IF($CL342="1",AV342,0)</f>
        <v>0</v>
      </c>
      <c r="CT342" s="313">
        <f t="shared" ref="CT342" si="8392">IF($CL342="1",AW342,0)</f>
        <v>0</v>
      </c>
      <c r="CU342" s="313">
        <f t="shared" ref="CU342" si="8393">IF($CL342="1",AX342,0)</f>
        <v>0</v>
      </c>
      <c r="CV342" s="310">
        <f t="shared" ref="CV342" si="8394">IF($CL342="1",AY342,0)</f>
        <v>0</v>
      </c>
      <c r="CW342" s="314">
        <f t="shared" ref="CW342" si="8395">CP342+CT342+CV342</f>
        <v>0</v>
      </c>
      <c r="CX342" s="314">
        <f t="shared" ref="CX342" si="8396">CN342+CR342</f>
        <v>0</v>
      </c>
      <c r="CY342" s="315">
        <f t="shared" ref="CY342" si="8397">IF($CL342="1",AZ342,0)</f>
        <v>0</v>
      </c>
      <c r="CZ342" s="313">
        <f t="shared" ref="CZ342" si="8398">IF($CL342="1",BA342,0)</f>
        <v>0</v>
      </c>
      <c r="DA342" s="313">
        <f t="shared" ref="DA342" si="8399">IF($CL342="1",BB342,0)</f>
        <v>0</v>
      </c>
      <c r="DB342" s="313">
        <f t="shared" ref="DB342" si="8400">IF($CL342="1",BC342,0)</f>
        <v>0</v>
      </c>
      <c r="DC342" s="313">
        <f t="shared" ref="DC342" si="8401">IF($CL342="1",BD342,0)</f>
        <v>0</v>
      </c>
      <c r="DD342" s="313">
        <f t="shared" ref="DD342" si="8402">IF($CL342="1",BE342,0)</f>
        <v>0</v>
      </c>
      <c r="DE342" s="313">
        <f t="shared" ref="DE342" si="8403">IF($CL342="1",BF342,0)</f>
        <v>0</v>
      </c>
      <c r="DF342" s="313">
        <f t="shared" ref="DF342" si="8404">IF($CL342="1",BG342,0)</f>
        <v>0</v>
      </c>
      <c r="DG342" s="313">
        <f t="shared" ref="DG342" si="8405">IF($CL342="1",BH342,0)</f>
        <v>0</v>
      </c>
      <c r="DH342" s="310">
        <f t="shared" ref="DH342" si="8406">IF($CL342="1",BI342,0)</f>
        <v>0</v>
      </c>
      <c r="DI342" s="321">
        <f t="shared" ref="DI342" si="8407">DB342+DF342+DH342</f>
        <v>0</v>
      </c>
      <c r="DJ342" s="321">
        <f t="shared" ref="DJ342" si="8408">CZ342+DD342</f>
        <v>0</v>
      </c>
      <c r="DK342" s="322">
        <f t="shared" ref="DK342" si="8409">IF(CE342=0,1,0)</f>
        <v>1</v>
      </c>
      <c r="DL342" s="322">
        <f t="shared" ref="DL342" si="8410">IFERROR(IF($AF342="N",AH342+AJ342+AL342+AN342,AF342+AH342+AJ342+AL342+AN342),0)*$DK342</f>
        <v>0</v>
      </c>
      <c r="DM342" s="322">
        <f t="shared" ref="DM342" si="8411">(AG342+AI342+AK342+AM342+AO342)*$DK342</f>
        <v>0</v>
      </c>
      <c r="DN342" s="322">
        <f t="shared" ref="DN342" si="8412">AS342+AW342+AY342-CW342</f>
        <v>0</v>
      </c>
      <c r="DO342" s="322">
        <f t="shared" ref="DO342" si="8413">BC342+BG342+BI342-DI342</f>
        <v>0</v>
      </c>
      <c r="DP342" s="322">
        <f t="shared" ref="DP342" si="8414">DN342+DO342</f>
        <v>0</v>
      </c>
      <c r="DQ342" s="323" t="str">
        <f>IF(OR(F342=vstupy!B$40,F342=vstupy!B$41,F342=vstupy!B$42,),"0","1")</f>
        <v>1</v>
      </c>
      <c r="DR342" s="315">
        <f t="shared" ref="DR342" si="8415">IF($DQ342="1",AQ342,"0")+CF342</f>
        <v>0</v>
      </c>
      <c r="DS342" s="313">
        <f t="shared" ref="DS342" si="8416">IF($DQ342="1",AS342,"0")+CG342</f>
        <v>0</v>
      </c>
      <c r="DT342" s="313">
        <f t="shared" ref="DT342" si="8417">IF($DQ342="1",AU342,"0")+CH342</f>
        <v>0</v>
      </c>
      <c r="DU342" s="313">
        <f t="shared" ref="DU342" si="8418">IF($DQ342="1",AW342,"0")+CI342</f>
        <v>0</v>
      </c>
      <c r="DV342" s="310">
        <f t="shared" ref="DV342" si="8419">IF($DQ342="1",AY342,"0")+CJ342</f>
        <v>0</v>
      </c>
      <c r="DW342" s="311">
        <f t="shared" ref="DW342" si="8420">SUM(DR342:DV344)</f>
        <v>0</v>
      </c>
      <c r="DX342" s="315" t="str">
        <f t="shared" ref="DX342" si="8421">IF($DQ342="1",BA342,"0")</f>
        <v>0</v>
      </c>
      <c r="DY342" s="313" t="str">
        <f t="shared" ref="DY342" si="8422">IF($DQ342="1",BC342,"0")</f>
        <v>0</v>
      </c>
      <c r="DZ342" s="313" t="str">
        <f t="shared" ref="DZ342" si="8423">IF($DQ342="1",BE342,"0")</f>
        <v>0</v>
      </c>
      <c r="EA342" s="313" t="str">
        <f t="shared" ref="EA342" si="8424">IF($DQ342="1",BG342,"0")</f>
        <v>0</v>
      </c>
      <c r="EB342" s="310" t="str">
        <f t="shared" ref="EB342" si="8425">IF($DQ342="1",BI342,"0")</f>
        <v>0</v>
      </c>
      <c r="EC342" s="311">
        <f t="shared" ref="EC342" si="8426">SUM(DX342:EB344)</f>
        <v>0</v>
      </c>
      <c r="ED342" s="312">
        <f t="shared" ref="ED342" si="8427">EC342+DW342</f>
        <v>0</v>
      </c>
    </row>
    <row r="343" spans="2:134" ht="12.6" customHeight="1" x14ac:dyDescent="0.2">
      <c r="B343" s="366"/>
      <c r="C343" s="363"/>
      <c r="D343" s="363"/>
      <c r="E343" s="363"/>
      <c r="F343" s="356"/>
      <c r="G343" s="362"/>
      <c r="H343" s="308"/>
      <c r="I343" s="308"/>
      <c r="J343" s="299"/>
      <c r="K343" s="356"/>
      <c r="L343" s="348"/>
      <c r="M343" s="354"/>
      <c r="N343" s="348"/>
      <c r="O343" s="348"/>
      <c r="P343" s="348"/>
      <c r="Q343" s="349"/>
      <c r="R343" s="350"/>
      <c r="S343" s="348"/>
      <c r="T343" s="351"/>
      <c r="U343" s="349"/>
      <c r="V343" s="350"/>
      <c r="W343" s="348"/>
      <c r="X343" s="283" t="s">
        <v>157</v>
      </c>
      <c r="Y343" s="284" t="s">
        <v>152</v>
      </c>
      <c r="Z343" s="285">
        <f>VLOOKUP($X343,vstupy!$B$18:$F$31,MATCH($Y343,vstupy!$B$17:$F$17,0),0)</f>
        <v>0</v>
      </c>
      <c r="AA343" s="286" t="s">
        <v>158</v>
      </c>
      <c r="AB343" s="285">
        <f>VLOOKUP($AA343,vstupy!$B$34:$C$36,2,FALSE)</f>
        <v>0</v>
      </c>
      <c r="AC343" s="285">
        <f t="shared" si="8016"/>
        <v>0</v>
      </c>
      <c r="AD343" s="339"/>
      <c r="AE343" s="326"/>
      <c r="AF343" s="315"/>
      <c r="AG343" s="330"/>
      <c r="AH343" s="330"/>
      <c r="AI343" s="330"/>
      <c r="AJ343" s="330"/>
      <c r="AK343" s="330"/>
      <c r="AL343" s="330"/>
      <c r="AM343" s="335"/>
      <c r="AN343" s="330"/>
      <c r="AO343" s="336"/>
      <c r="AP343" s="315"/>
      <c r="AQ343" s="313"/>
      <c r="AR343" s="313"/>
      <c r="AS343" s="313"/>
      <c r="AT343" s="313"/>
      <c r="AU343" s="313"/>
      <c r="AV343" s="313"/>
      <c r="AW343" s="313"/>
      <c r="AX343" s="313"/>
      <c r="AY343" s="313"/>
      <c r="AZ343" s="313"/>
      <c r="BA343" s="313"/>
      <c r="BB343" s="313"/>
      <c r="BC343" s="313"/>
      <c r="BD343" s="313"/>
      <c r="BE343" s="313"/>
      <c r="BF343" s="313"/>
      <c r="BG343" s="313"/>
      <c r="BH343" s="313"/>
      <c r="BI343" s="324"/>
      <c r="BJ343" s="314"/>
      <c r="BK343" s="315"/>
      <c r="BL343" s="313"/>
      <c r="BM343" s="313"/>
      <c r="BN343" s="313"/>
      <c r="BO343" s="313"/>
      <c r="BP343" s="313"/>
      <c r="BQ343" s="313"/>
      <c r="BR343" s="313"/>
      <c r="BS343" s="313"/>
      <c r="BT343" s="310"/>
      <c r="BU343" s="315"/>
      <c r="BV343" s="313"/>
      <c r="BW343" s="313"/>
      <c r="BX343" s="313"/>
      <c r="BY343" s="313"/>
      <c r="BZ343" s="313"/>
      <c r="CA343" s="313"/>
      <c r="CB343" s="313"/>
      <c r="CC343" s="313"/>
      <c r="CD343" s="310"/>
      <c r="CE343" s="316"/>
      <c r="CF343" s="315"/>
      <c r="CG343" s="313"/>
      <c r="CH343" s="313"/>
      <c r="CI343" s="313"/>
      <c r="CJ343" s="310"/>
      <c r="CK343" s="317"/>
      <c r="CL343" s="319"/>
      <c r="CM343" s="315"/>
      <c r="CN343" s="313"/>
      <c r="CO343" s="313"/>
      <c r="CP343" s="313"/>
      <c r="CQ343" s="313"/>
      <c r="CR343" s="313"/>
      <c r="CS343" s="313"/>
      <c r="CT343" s="313"/>
      <c r="CU343" s="313"/>
      <c r="CV343" s="310"/>
      <c r="CW343" s="314"/>
      <c r="CX343" s="314"/>
      <c r="CY343" s="315"/>
      <c r="CZ343" s="313"/>
      <c r="DA343" s="313"/>
      <c r="DB343" s="313"/>
      <c r="DC343" s="313"/>
      <c r="DD343" s="313"/>
      <c r="DE343" s="313"/>
      <c r="DF343" s="313"/>
      <c r="DG343" s="313"/>
      <c r="DH343" s="310"/>
      <c r="DI343" s="321"/>
      <c r="DJ343" s="321"/>
      <c r="DK343" s="322"/>
      <c r="DL343" s="322"/>
      <c r="DM343" s="322"/>
      <c r="DN343" s="322"/>
      <c r="DO343" s="322"/>
      <c r="DP343" s="322"/>
      <c r="DQ343" s="323"/>
      <c r="DR343" s="315"/>
      <c r="DS343" s="313"/>
      <c r="DT343" s="313"/>
      <c r="DU343" s="313"/>
      <c r="DV343" s="310"/>
      <c r="DW343" s="311"/>
      <c r="DX343" s="315"/>
      <c r="DY343" s="313"/>
      <c r="DZ343" s="313"/>
      <c r="EA343" s="313"/>
      <c r="EB343" s="310"/>
      <c r="EC343" s="311"/>
      <c r="ED343" s="312"/>
    </row>
    <row r="344" spans="2:134" ht="12.6" customHeight="1" thickBot="1" x14ac:dyDescent="0.25">
      <c r="B344" s="366"/>
      <c r="C344" s="363"/>
      <c r="D344" s="363"/>
      <c r="E344" s="363"/>
      <c r="F344" s="357"/>
      <c r="G344" s="362"/>
      <c r="H344" s="309"/>
      <c r="I344" s="309"/>
      <c r="J344" s="300"/>
      <c r="K344" s="357"/>
      <c r="L344" s="348"/>
      <c r="M344" s="354"/>
      <c r="N344" s="348"/>
      <c r="O344" s="348"/>
      <c r="P344" s="348"/>
      <c r="Q344" s="349"/>
      <c r="R344" s="350"/>
      <c r="S344" s="348"/>
      <c r="T344" s="351"/>
      <c r="U344" s="349"/>
      <c r="V344" s="350"/>
      <c r="W344" s="348"/>
      <c r="X344" s="283" t="s">
        <v>157</v>
      </c>
      <c r="Y344" s="284" t="s">
        <v>152</v>
      </c>
      <c r="Z344" s="285">
        <f>VLOOKUP($X344,vstupy!$B$18:$F$31,MATCH($Y344,vstupy!$B$17:$F$17,0),0)</f>
        <v>0</v>
      </c>
      <c r="AA344" s="286" t="s">
        <v>158</v>
      </c>
      <c r="AB344" s="285">
        <f>VLOOKUP($AA344,vstupy!$B$34:$C$36,2,FALSE)</f>
        <v>0</v>
      </c>
      <c r="AC344" s="285">
        <f t="shared" si="8016"/>
        <v>0</v>
      </c>
      <c r="AD344" s="340"/>
      <c r="AE344" s="327"/>
      <c r="AF344" s="329"/>
      <c r="AG344" s="331"/>
      <c r="AH344" s="331"/>
      <c r="AI344" s="330"/>
      <c r="AJ344" s="331"/>
      <c r="AK344" s="331"/>
      <c r="AL344" s="331"/>
      <c r="AM344" s="333"/>
      <c r="AN344" s="330"/>
      <c r="AO344" s="337"/>
      <c r="AP344" s="315"/>
      <c r="AQ344" s="313"/>
      <c r="AR344" s="313"/>
      <c r="AS344" s="313"/>
      <c r="AT344" s="313"/>
      <c r="AU344" s="313"/>
      <c r="AV344" s="313"/>
      <c r="AW344" s="313"/>
      <c r="AX344" s="313"/>
      <c r="AY344" s="313"/>
      <c r="AZ344" s="313"/>
      <c r="BA344" s="313"/>
      <c r="BB344" s="313"/>
      <c r="BC344" s="313"/>
      <c r="BD344" s="313"/>
      <c r="BE344" s="313"/>
      <c r="BF344" s="313"/>
      <c r="BG344" s="313"/>
      <c r="BH344" s="313"/>
      <c r="BI344" s="324"/>
      <c r="BJ344" s="314"/>
      <c r="BK344" s="315"/>
      <c r="BL344" s="313"/>
      <c r="BM344" s="313"/>
      <c r="BN344" s="313"/>
      <c r="BO344" s="313"/>
      <c r="BP344" s="313"/>
      <c r="BQ344" s="313"/>
      <c r="BR344" s="313"/>
      <c r="BS344" s="313"/>
      <c r="BT344" s="310"/>
      <c r="BU344" s="315"/>
      <c r="BV344" s="313"/>
      <c r="BW344" s="313"/>
      <c r="BX344" s="313"/>
      <c r="BY344" s="313"/>
      <c r="BZ344" s="313"/>
      <c r="CA344" s="313"/>
      <c r="CB344" s="313"/>
      <c r="CC344" s="313"/>
      <c r="CD344" s="310"/>
      <c r="CE344" s="316"/>
      <c r="CF344" s="315"/>
      <c r="CG344" s="313"/>
      <c r="CH344" s="313"/>
      <c r="CI344" s="313"/>
      <c r="CJ344" s="310"/>
      <c r="CK344" s="317"/>
      <c r="CL344" s="320"/>
      <c r="CM344" s="315"/>
      <c r="CN344" s="313"/>
      <c r="CO344" s="313"/>
      <c r="CP344" s="313"/>
      <c r="CQ344" s="313"/>
      <c r="CR344" s="313"/>
      <c r="CS344" s="313"/>
      <c r="CT344" s="313"/>
      <c r="CU344" s="313"/>
      <c r="CV344" s="310"/>
      <c r="CW344" s="314"/>
      <c r="CX344" s="314"/>
      <c r="CY344" s="315"/>
      <c r="CZ344" s="313"/>
      <c r="DA344" s="313"/>
      <c r="DB344" s="313"/>
      <c r="DC344" s="313"/>
      <c r="DD344" s="313"/>
      <c r="DE344" s="313"/>
      <c r="DF344" s="313"/>
      <c r="DG344" s="313"/>
      <c r="DH344" s="310"/>
      <c r="DI344" s="321"/>
      <c r="DJ344" s="321"/>
      <c r="DK344" s="322"/>
      <c r="DL344" s="322"/>
      <c r="DM344" s="322"/>
      <c r="DN344" s="322"/>
      <c r="DO344" s="322"/>
      <c r="DP344" s="322"/>
      <c r="DQ344" s="323"/>
      <c r="DR344" s="315"/>
      <c r="DS344" s="313"/>
      <c r="DT344" s="313"/>
      <c r="DU344" s="313"/>
      <c r="DV344" s="310"/>
      <c r="DW344" s="311"/>
      <c r="DX344" s="315"/>
      <c r="DY344" s="313"/>
      <c r="DZ344" s="313"/>
      <c r="EA344" s="313"/>
      <c r="EB344" s="310"/>
      <c r="EC344" s="311"/>
      <c r="ED344" s="312"/>
    </row>
    <row r="345" spans="2:134" ht="12.6" customHeight="1" x14ac:dyDescent="0.2">
      <c r="B345" s="365">
        <f t="shared" si="8223"/>
        <v>113</v>
      </c>
      <c r="C345" s="364"/>
      <c r="D345" s="364"/>
      <c r="E345" s="364"/>
      <c r="F345" s="358"/>
      <c r="G345" s="361"/>
      <c r="H345" s="301" t="str">
        <f t="shared" si="7402"/>
        <v/>
      </c>
      <c r="I345" s="301" t="str">
        <f t="shared" si="8018"/>
        <v>NA</v>
      </c>
      <c r="J345" s="304">
        <f t="shared" ref="J345" si="8428">IF(I345&gt;12,1,I345/12)</f>
        <v>1</v>
      </c>
      <c r="K345" s="358"/>
      <c r="L345" s="344"/>
      <c r="M345" s="354">
        <f t="shared" ref="M345" si="8429">IF(L345="N",0,L345)</f>
        <v>0</v>
      </c>
      <c r="N345" s="344" t="s">
        <v>212</v>
      </c>
      <c r="O345" s="344"/>
      <c r="P345" s="344"/>
      <c r="Q345" s="345" t="s">
        <v>36</v>
      </c>
      <c r="R345" s="346">
        <f>VLOOKUP(Q345,vstupy!$B$3:$C$15,2,FALSE)</f>
        <v>0</v>
      </c>
      <c r="S345" s="344"/>
      <c r="T345" s="347"/>
      <c r="U345" s="345" t="s">
        <v>36</v>
      </c>
      <c r="V345" s="346">
        <f>VLOOKUP(U345,vstupy!$B$3:$C$15,2,FALSE)</f>
        <v>0</v>
      </c>
      <c r="W345" s="344"/>
      <c r="X345" s="174" t="s">
        <v>157</v>
      </c>
      <c r="Y345" s="188" t="s">
        <v>152</v>
      </c>
      <c r="Z345" s="185">
        <f>VLOOKUP($X345,vstupy!$B$18:$F$31,MATCH($Y345,vstupy!$B$17:$F$17,0),0)</f>
        <v>0</v>
      </c>
      <c r="AA345" s="121" t="s">
        <v>158</v>
      </c>
      <c r="AB345" s="185">
        <f>VLOOKUP($AA345,vstupy!$B$34:$C$36,2,FALSE)</f>
        <v>0</v>
      </c>
      <c r="AC345" s="185">
        <f t="shared" si="8016"/>
        <v>0</v>
      </c>
      <c r="AD345" s="341" t="s">
        <v>36</v>
      </c>
      <c r="AE345" s="325">
        <f>VLOOKUP(AD345,vstupy!$B$3:$C$15,2,FALSE)</f>
        <v>0</v>
      </c>
      <c r="AF345" s="328" t="str">
        <f t="shared" ref="AF345" si="8430">IFERROR(IF(M345=0,"N",O345/L345*J345),0)</f>
        <v>N</v>
      </c>
      <c r="AG345" s="330">
        <f t="shared" ref="AG345" si="8431">O345*J345</f>
        <v>0</v>
      </c>
      <c r="AH345" s="332">
        <f t="shared" ref="AH345" si="8432">P345*R345*J345</f>
        <v>0</v>
      </c>
      <c r="AI345" s="333">
        <f t="shared" ref="AI345" si="8433">IFERROR(AH345*M345,0)</f>
        <v>0</v>
      </c>
      <c r="AJ345" s="332" t="str">
        <f t="shared" ref="AJ345" si="8434">IFERROR(IF(M345=0,"N",S345/L345*J345),0)</f>
        <v>N</v>
      </c>
      <c r="AK345" s="330">
        <f t="shared" ref="AK345" si="8435">S345*J345</f>
        <v>0</v>
      </c>
      <c r="AL345" s="330">
        <f t="shared" ref="AL345" si="8436">T345*V345*J345</f>
        <v>0</v>
      </c>
      <c r="AM345" s="334">
        <f t="shared" ref="AM345" si="8437">IFERROR(AL345*M345,0)</f>
        <v>0</v>
      </c>
      <c r="AN345" s="333">
        <f t="shared" ref="AN345" si="8438">IF(W345&gt;0,IF(AE345&gt;0,($G$5/160)*(W345/60)*AE345*J345,0),IF(AE345&gt;0,($G$5/160)*((AC345+AC346+AC347)/60)*AE345*J345,0))</f>
        <v>0</v>
      </c>
      <c r="AO345" s="336">
        <f t="shared" ref="AO345" si="8439">IFERROR(AN345*M345,0)</f>
        <v>0</v>
      </c>
      <c r="AP345" s="315">
        <f t="shared" ref="AP345" si="8440">IF($N345="In (zvyšuje náklady)",AF345,0)</f>
        <v>0</v>
      </c>
      <c r="AQ345" s="313">
        <f t="shared" ref="AQ345" si="8441">IF($N345="In (zvyšuje náklady)",AG345,0)</f>
        <v>0</v>
      </c>
      <c r="AR345" s="313">
        <f t="shared" ref="AR345" si="8442">IF($N345="In (zvyšuje náklady)",AH345,0)</f>
        <v>0</v>
      </c>
      <c r="AS345" s="313">
        <f t="shared" ref="AS345" si="8443">IF($N345="In (zvyšuje náklady)",AI345,0)</f>
        <v>0</v>
      </c>
      <c r="AT345" s="313">
        <f t="shared" ref="AT345" si="8444">IF($N345="In (zvyšuje náklady)",AJ345,0)</f>
        <v>0</v>
      </c>
      <c r="AU345" s="313">
        <f t="shared" ref="AU345" si="8445">IF($N345="In (zvyšuje náklady)",AK345,0)</f>
        <v>0</v>
      </c>
      <c r="AV345" s="313">
        <f t="shared" ref="AV345" si="8446">IF($N345="In (zvyšuje náklady)",AL345,0)</f>
        <v>0</v>
      </c>
      <c r="AW345" s="313">
        <f t="shared" ref="AW345" si="8447">IF($N345="In (zvyšuje náklady)",AM345,0)</f>
        <v>0</v>
      </c>
      <c r="AX345" s="313">
        <f t="shared" ref="AX345" si="8448">IF($N345="In (zvyšuje náklady)",AN345,0)</f>
        <v>0</v>
      </c>
      <c r="AY345" s="313">
        <f t="shared" ref="AY345" si="8449">IF($N345="In (zvyšuje náklady)",AO345,0)</f>
        <v>0</v>
      </c>
      <c r="AZ345" s="313" t="str">
        <f t="shared" ref="AZ345" si="8450">IF($N345="Out (znižuje náklady)",AF345,"0")</f>
        <v>0</v>
      </c>
      <c r="BA345" s="313" t="str">
        <f t="shared" ref="BA345" si="8451">IF($N345="Out (znižuje náklady)",AG345,"0")</f>
        <v>0</v>
      </c>
      <c r="BB345" s="313" t="str">
        <f t="shared" ref="BB345" si="8452">IF($N345="Out (znižuje náklady)",AH345,"0")</f>
        <v>0</v>
      </c>
      <c r="BC345" s="313" t="str">
        <f t="shared" ref="BC345" si="8453">IF($N345="Out (znižuje náklady)",AI345,"0")</f>
        <v>0</v>
      </c>
      <c r="BD345" s="313" t="str">
        <f t="shared" ref="BD345" si="8454">IF($N345="Out (znižuje náklady)",AJ345,"0")</f>
        <v>0</v>
      </c>
      <c r="BE345" s="313" t="str">
        <f t="shared" ref="BE345" si="8455">IF($N345="Out (znižuje náklady)",AK345,"0")</f>
        <v>0</v>
      </c>
      <c r="BF345" s="313" t="str">
        <f t="shared" ref="BF345" si="8456">IF($N345="Out (znižuje náklady)",AL345,"0")</f>
        <v>0</v>
      </c>
      <c r="BG345" s="313" t="str">
        <f t="shared" ref="BG345" si="8457">IF($N345="Out (znižuje náklady)",AM345,"0")</f>
        <v>0</v>
      </c>
      <c r="BH345" s="313" t="str">
        <f t="shared" ref="BH345" si="8458">IF($N345="Out (znižuje náklady)",AN345,"0")</f>
        <v>0</v>
      </c>
      <c r="BI345" s="324" t="str">
        <f t="shared" ref="BI345" si="8459">IF($N345="Out (znižuje náklady)",AO345,"0")</f>
        <v>0</v>
      </c>
      <c r="BJ345" s="314">
        <f>IF(F345=vstupy!$B$47,0,1)</f>
        <v>1</v>
      </c>
      <c r="BK345" s="315">
        <f t="shared" ref="BK345" si="8460">$BJ345*AP345</f>
        <v>0</v>
      </c>
      <c r="BL345" s="313">
        <f t="shared" ref="BL345" si="8461">$BJ345*AQ345</f>
        <v>0</v>
      </c>
      <c r="BM345" s="313">
        <f t="shared" ref="BM345" si="8462">$BJ345*AR345</f>
        <v>0</v>
      </c>
      <c r="BN345" s="313">
        <f t="shared" ref="BN345" si="8463">$BJ345*AS345</f>
        <v>0</v>
      </c>
      <c r="BO345" s="313">
        <f t="shared" ref="BO345" si="8464">$BJ345*AT345</f>
        <v>0</v>
      </c>
      <c r="BP345" s="313">
        <f t="shared" ref="BP345" si="8465">$BJ345*AU345</f>
        <v>0</v>
      </c>
      <c r="BQ345" s="313">
        <f t="shared" ref="BQ345" si="8466">$BJ345*AV345</f>
        <v>0</v>
      </c>
      <c r="BR345" s="313">
        <f t="shared" ref="BR345" si="8467">$BJ345*AW345</f>
        <v>0</v>
      </c>
      <c r="BS345" s="313">
        <f t="shared" ref="BS345" si="8468">$BJ345*AX345</f>
        <v>0</v>
      </c>
      <c r="BT345" s="310">
        <f t="shared" ref="BT345" si="8469">$BJ345*AY345</f>
        <v>0</v>
      </c>
      <c r="BU345" s="315">
        <f t="shared" ref="BU345" si="8470">$BJ345*AZ345</f>
        <v>0</v>
      </c>
      <c r="BV345" s="313">
        <f t="shared" ref="BV345" si="8471">$BJ345*BA345</f>
        <v>0</v>
      </c>
      <c r="BW345" s="313">
        <f t="shared" ref="BW345" si="8472">$BJ345*BB345</f>
        <v>0</v>
      </c>
      <c r="BX345" s="313">
        <f t="shared" ref="BX345" si="8473">$BJ345*BC345</f>
        <v>0</v>
      </c>
      <c r="BY345" s="313">
        <f t="shared" ref="BY345" si="8474">$BJ345*BD345</f>
        <v>0</v>
      </c>
      <c r="BZ345" s="313">
        <f t="shared" ref="BZ345" si="8475">$BJ345*BE345</f>
        <v>0</v>
      </c>
      <c r="CA345" s="313">
        <f t="shared" ref="CA345" si="8476">$BJ345*BF345</f>
        <v>0</v>
      </c>
      <c r="CB345" s="313">
        <f t="shared" ref="CB345" si="8477">$BJ345*BG345</f>
        <v>0</v>
      </c>
      <c r="CC345" s="313">
        <f t="shared" ref="CC345" si="8478">$BJ345*BH345</f>
        <v>0</v>
      </c>
      <c r="CD345" s="310">
        <f t="shared" ref="CD345" si="8479">$BJ345*BI345</f>
        <v>0</v>
      </c>
      <c r="CE345" s="316">
        <f t="shared" ref="CE345" si="8480">IF(N345="Nemení sa",1,0)</f>
        <v>0</v>
      </c>
      <c r="CF345" s="315">
        <f t="shared" ref="CF345" si="8481">AG345*$CE345</f>
        <v>0</v>
      </c>
      <c r="CG345" s="313">
        <f t="shared" ref="CG345" si="8482">AI345*$CE345</f>
        <v>0</v>
      </c>
      <c r="CH345" s="313">
        <f t="shared" ref="CH345" si="8483">AK345*$CE345</f>
        <v>0</v>
      </c>
      <c r="CI345" s="313">
        <f t="shared" ref="CI345" si="8484">AM345*$CE345</f>
        <v>0</v>
      </c>
      <c r="CJ345" s="310">
        <f t="shared" ref="CJ345" si="8485">AO345*$CE345</f>
        <v>0</v>
      </c>
      <c r="CK345" s="317">
        <f t="shared" ref="CK345" si="8486">SUM(CF345:CJ347)</f>
        <v>0</v>
      </c>
      <c r="CL345" s="318">
        <f>IF(F345=vstupy!B$42,"1",0)</f>
        <v>0</v>
      </c>
      <c r="CM345" s="315">
        <f t="shared" ref="CM345" si="8487">IF($CL345="1",AP345,0)</f>
        <v>0</v>
      </c>
      <c r="CN345" s="313">
        <f t="shared" ref="CN345" si="8488">IF($CL345="1",AQ345,0)</f>
        <v>0</v>
      </c>
      <c r="CO345" s="313">
        <f t="shared" ref="CO345" si="8489">IF($CL345="1",AR345,0)</f>
        <v>0</v>
      </c>
      <c r="CP345" s="313">
        <f t="shared" ref="CP345" si="8490">IF($CL345="1",AS345,0)</f>
        <v>0</v>
      </c>
      <c r="CQ345" s="313">
        <f t="shared" ref="CQ345" si="8491">IF($CL345="1",AT345,0)</f>
        <v>0</v>
      </c>
      <c r="CR345" s="313">
        <f t="shared" ref="CR345" si="8492">IF($CL345="1",AU345,0)</f>
        <v>0</v>
      </c>
      <c r="CS345" s="313">
        <f t="shared" ref="CS345" si="8493">IF($CL345="1",AV345,0)</f>
        <v>0</v>
      </c>
      <c r="CT345" s="313">
        <f t="shared" ref="CT345" si="8494">IF($CL345="1",AW345,0)</f>
        <v>0</v>
      </c>
      <c r="CU345" s="313">
        <f t="shared" ref="CU345" si="8495">IF($CL345="1",AX345,0)</f>
        <v>0</v>
      </c>
      <c r="CV345" s="310">
        <f t="shared" ref="CV345" si="8496">IF($CL345="1",AY345,0)</f>
        <v>0</v>
      </c>
      <c r="CW345" s="314">
        <f t="shared" ref="CW345" si="8497">CP345+CT345+CV345</f>
        <v>0</v>
      </c>
      <c r="CX345" s="314">
        <f t="shared" ref="CX345" si="8498">CN345+CR345</f>
        <v>0</v>
      </c>
      <c r="CY345" s="315">
        <f t="shared" ref="CY345" si="8499">IF($CL345="1",AZ345,0)</f>
        <v>0</v>
      </c>
      <c r="CZ345" s="313">
        <f t="shared" ref="CZ345" si="8500">IF($CL345="1",BA345,0)</f>
        <v>0</v>
      </c>
      <c r="DA345" s="313">
        <f t="shared" ref="DA345" si="8501">IF($CL345="1",BB345,0)</f>
        <v>0</v>
      </c>
      <c r="DB345" s="313">
        <f t="shared" ref="DB345" si="8502">IF($CL345="1",BC345,0)</f>
        <v>0</v>
      </c>
      <c r="DC345" s="313">
        <f t="shared" ref="DC345" si="8503">IF($CL345="1",BD345,0)</f>
        <v>0</v>
      </c>
      <c r="DD345" s="313">
        <f t="shared" ref="DD345" si="8504">IF($CL345="1",BE345,0)</f>
        <v>0</v>
      </c>
      <c r="DE345" s="313">
        <f t="shared" ref="DE345" si="8505">IF($CL345="1",BF345,0)</f>
        <v>0</v>
      </c>
      <c r="DF345" s="313">
        <f t="shared" ref="DF345" si="8506">IF($CL345="1",BG345,0)</f>
        <v>0</v>
      </c>
      <c r="DG345" s="313">
        <f t="shared" ref="DG345" si="8507">IF($CL345="1",BH345,0)</f>
        <v>0</v>
      </c>
      <c r="DH345" s="310">
        <f t="shared" ref="DH345" si="8508">IF($CL345="1",BI345,0)</f>
        <v>0</v>
      </c>
      <c r="DI345" s="321">
        <f t="shared" ref="DI345" si="8509">DB345+DF345+DH345</f>
        <v>0</v>
      </c>
      <c r="DJ345" s="321">
        <f t="shared" ref="DJ345" si="8510">CZ345+DD345</f>
        <v>0</v>
      </c>
      <c r="DK345" s="322">
        <f t="shared" ref="DK345" si="8511">IF(CE345=0,1,0)</f>
        <v>1</v>
      </c>
      <c r="DL345" s="322">
        <f t="shared" ref="DL345" si="8512">IFERROR(IF($AF345="N",AH345+AJ345+AL345+AN345,AF345+AH345+AJ345+AL345+AN345),0)*$DK345</f>
        <v>0</v>
      </c>
      <c r="DM345" s="322">
        <f t="shared" ref="DM345" si="8513">(AG345+AI345+AK345+AM345+AO345)*$DK345</f>
        <v>0</v>
      </c>
      <c r="DN345" s="322">
        <f t="shared" ref="DN345" si="8514">AS345+AW345+AY345-CW345</f>
        <v>0</v>
      </c>
      <c r="DO345" s="322">
        <f t="shared" ref="DO345" si="8515">BC345+BG345+BI345-DI345</f>
        <v>0</v>
      </c>
      <c r="DP345" s="322">
        <f t="shared" ref="DP345" si="8516">DN345+DO345</f>
        <v>0</v>
      </c>
      <c r="DQ345" s="323" t="str">
        <f>IF(OR(F345=vstupy!B$40,F345=vstupy!B$41,F345=vstupy!B$42,),"0","1")</f>
        <v>1</v>
      </c>
      <c r="DR345" s="315">
        <f t="shared" ref="DR345" si="8517">IF($DQ345="1",AQ345,"0")+CF345</f>
        <v>0</v>
      </c>
      <c r="DS345" s="313">
        <f t="shared" ref="DS345" si="8518">IF($DQ345="1",AS345,"0")+CG345</f>
        <v>0</v>
      </c>
      <c r="DT345" s="313">
        <f t="shared" ref="DT345" si="8519">IF($DQ345="1",AU345,"0")+CH345</f>
        <v>0</v>
      </c>
      <c r="DU345" s="313">
        <f t="shared" ref="DU345" si="8520">IF($DQ345="1",AW345,"0")+CI345</f>
        <v>0</v>
      </c>
      <c r="DV345" s="310">
        <f t="shared" ref="DV345" si="8521">IF($DQ345="1",AY345,"0")+CJ345</f>
        <v>0</v>
      </c>
      <c r="DW345" s="311">
        <f t="shared" ref="DW345" si="8522">SUM(DR345:DV347)</f>
        <v>0</v>
      </c>
      <c r="DX345" s="315" t="str">
        <f t="shared" ref="DX345" si="8523">IF($DQ345="1",BA345,"0")</f>
        <v>0</v>
      </c>
      <c r="DY345" s="313" t="str">
        <f t="shared" ref="DY345" si="8524">IF($DQ345="1",BC345,"0")</f>
        <v>0</v>
      </c>
      <c r="DZ345" s="313" t="str">
        <f t="shared" ref="DZ345" si="8525">IF($DQ345="1",BE345,"0")</f>
        <v>0</v>
      </c>
      <c r="EA345" s="313" t="str">
        <f t="shared" ref="EA345" si="8526">IF($DQ345="1",BG345,"0")</f>
        <v>0</v>
      </c>
      <c r="EB345" s="310" t="str">
        <f t="shared" ref="EB345" si="8527">IF($DQ345="1",BI345,"0")</f>
        <v>0</v>
      </c>
      <c r="EC345" s="311">
        <f t="shared" ref="EC345" si="8528">SUM(DX345:EB347)</f>
        <v>0</v>
      </c>
      <c r="ED345" s="312">
        <f t="shared" ref="ED345" si="8529">EC345+DW345</f>
        <v>0</v>
      </c>
    </row>
    <row r="346" spans="2:134" ht="12.6" customHeight="1" x14ac:dyDescent="0.2">
      <c r="B346" s="365"/>
      <c r="C346" s="364"/>
      <c r="D346" s="364"/>
      <c r="E346" s="364"/>
      <c r="F346" s="359"/>
      <c r="G346" s="361"/>
      <c r="H346" s="302"/>
      <c r="I346" s="302"/>
      <c r="J346" s="305"/>
      <c r="K346" s="359"/>
      <c r="L346" s="344"/>
      <c r="M346" s="354"/>
      <c r="N346" s="344"/>
      <c r="O346" s="344"/>
      <c r="P346" s="344"/>
      <c r="Q346" s="345"/>
      <c r="R346" s="346"/>
      <c r="S346" s="344"/>
      <c r="T346" s="347"/>
      <c r="U346" s="345"/>
      <c r="V346" s="346"/>
      <c r="W346" s="344"/>
      <c r="X346" s="174" t="s">
        <v>157</v>
      </c>
      <c r="Y346" s="188" t="s">
        <v>152</v>
      </c>
      <c r="Z346" s="185">
        <f>VLOOKUP($X346,vstupy!$B$18:$F$31,MATCH($Y346,vstupy!$B$17:$F$17,0),0)</f>
        <v>0</v>
      </c>
      <c r="AA346" s="121" t="s">
        <v>158</v>
      </c>
      <c r="AB346" s="185">
        <f>VLOOKUP($AA346,vstupy!$B$34:$C$36,2,FALSE)</f>
        <v>0</v>
      </c>
      <c r="AC346" s="185">
        <f t="shared" si="8016"/>
        <v>0</v>
      </c>
      <c r="AD346" s="342"/>
      <c r="AE346" s="326"/>
      <c r="AF346" s="315"/>
      <c r="AG346" s="330"/>
      <c r="AH346" s="330"/>
      <c r="AI346" s="330"/>
      <c r="AJ346" s="330"/>
      <c r="AK346" s="330"/>
      <c r="AL346" s="330"/>
      <c r="AM346" s="335"/>
      <c r="AN346" s="330"/>
      <c r="AO346" s="336"/>
      <c r="AP346" s="315"/>
      <c r="AQ346" s="313"/>
      <c r="AR346" s="313"/>
      <c r="AS346" s="313"/>
      <c r="AT346" s="313"/>
      <c r="AU346" s="313"/>
      <c r="AV346" s="313"/>
      <c r="AW346" s="313"/>
      <c r="AX346" s="313"/>
      <c r="AY346" s="313"/>
      <c r="AZ346" s="313"/>
      <c r="BA346" s="313"/>
      <c r="BB346" s="313"/>
      <c r="BC346" s="313"/>
      <c r="BD346" s="313"/>
      <c r="BE346" s="313"/>
      <c r="BF346" s="313"/>
      <c r="BG346" s="313"/>
      <c r="BH346" s="313"/>
      <c r="BI346" s="324"/>
      <c r="BJ346" s="314"/>
      <c r="BK346" s="315"/>
      <c r="BL346" s="313"/>
      <c r="BM346" s="313"/>
      <c r="BN346" s="313"/>
      <c r="BO346" s="313"/>
      <c r="BP346" s="313"/>
      <c r="BQ346" s="313"/>
      <c r="BR346" s="313"/>
      <c r="BS346" s="313"/>
      <c r="BT346" s="310"/>
      <c r="BU346" s="315"/>
      <c r="BV346" s="313"/>
      <c r="BW346" s="313"/>
      <c r="BX346" s="313"/>
      <c r="BY346" s="313"/>
      <c r="BZ346" s="313"/>
      <c r="CA346" s="313"/>
      <c r="CB346" s="313"/>
      <c r="CC346" s="313"/>
      <c r="CD346" s="310"/>
      <c r="CE346" s="316"/>
      <c r="CF346" s="315"/>
      <c r="CG346" s="313"/>
      <c r="CH346" s="313"/>
      <c r="CI346" s="313"/>
      <c r="CJ346" s="310"/>
      <c r="CK346" s="317"/>
      <c r="CL346" s="319"/>
      <c r="CM346" s="315"/>
      <c r="CN346" s="313"/>
      <c r="CO346" s="313"/>
      <c r="CP346" s="313"/>
      <c r="CQ346" s="313"/>
      <c r="CR346" s="313"/>
      <c r="CS346" s="313"/>
      <c r="CT346" s="313"/>
      <c r="CU346" s="313"/>
      <c r="CV346" s="310"/>
      <c r="CW346" s="314"/>
      <c r="CX346" s="314"/>
      <c r="CY346" s="315"/>
      <c r="CZ346" s="313"/>
      <c r="DA346" s="313"/>
      <c r="DB346" s="313"/>
      <c r="DC346" s="313"/>
      <c r="DD346" s="313"/>
      <c r="DE346" s="313"/>
      <c r="DF346" s="313"/>
      <c r="DG346" s="313"/>
      <c r="DH346" s="310"/>
      <c r="DI346" s="321"/>
      <c r="DJ346" s="321"/>
      <c r="DK346" s="322"/>
      <c r="DL346" s="322"/>
      <c r="DM346" s="322"/>
      <c r="DN346" s="322"/>
      <c r="DO346" s="322"/>
      <c r="DP346" s="322"/>
      <c r="DQ346" s="323"/>
      <c r="DR346" s="315"/>
      <c r="DS346" s="313"/>
      <c r="DT346" s="313"/>
      <c r="DU346" s="313"/>
      <c r="DV346" s="310"/>
      <c r="DW346" s="311"/>
      <c r="DX346" s="315"/>
      <c r="DY346" s="313"/>
      <c r="DZ346" s="313"/>
      <c r="EA346" s="313"/>
      <c r="EB346" s="310"/>
      <c r="EC346" s="311"/>
      <c r="ED346" s="312"/>
    </row>
    <row r="347" spans="2:134" ht="12.6" customHeight="1" thickBot="1" x14ac:dyDescent="0.25">
      <c r="B347" s="365"/>
      <c r="C347" s="364"/>
      <c r="D347" s="364"/>
      <c r="E347" s="364"/>
      <c r="F347" s="360"/>
      <c r="G347" s="361"/>
      <c r="H347" s="303"/>
      <c r="I347" s="303"/>
      <c r="J347" s="306"/>
      <c r="K347" s="360"/>
      <c r="L347" s="344"/>
      <c r="M347" s="354"/>
      <c r="N347" s="344"/>
      <c r="O347" s="344"/>
      <c r="P347" s="344"/>
      <c r="Q347" s="345"/>
      <c r="R347" s="346"/>
      <c r="S347" s="344"/>
      <c r="T347" s="347"/>
      <c r="U347" s="345"/>
      <c r="V347" s="346"/>
      <c r="W347" s="344"/>
      <c r="X347" s="174" t="s">
        <v>157</v>
      </c>
      <c r="Y347" s="188" t="s">
        <v>152</v>
      </c>
      <c r="Z347" s="185">
        <f>VLOOKUP($X347,vstupy!$B$18:$F$31,MATCH($Y347,vstupy!$B$17:$F$17,0),0)</f>
        <v>0</v>
      </c>
      <c r="AA347" s="121" t="s">
        <v>158</v>
      </c>
      <c r="AB347" s="185">
        <f>VLOOKUP($AA347,vstupy!$B$34:$C$36,2,FALSE)</f>
        <v>0</v>
      </c>
      <c r="AC347" s="185">
        <f t="shared" si="8016"/>
        <v>0</v>
      </c>
      <c r="AD347" s="343"/>
      <c r="AE347" s="327"/>
      <c r="AF347" s="329"/>
      <c r="AG347" s="331"/>
      <c r="AH347" s="331"/>
      <c r="AI347" s="330"/>
      <c r="AJ347" s="331"/>
      <c r="AK347" s="331"/>
      <c r="AL347" s="331"/>
      <c r="AM347" s="333"/>
      <c r="AN347" s="330"/>
      <c r="AO347" s="337"/>
      <c r="AP347" s="315"/>
      <c r="AQ347" s="313"/>
      <c r="AR347" s="313"/>
      <c r="AS347" s="313"/>
      <c r="AT347" s="313"/>
      <c r="AU347" s="313"/>
      <c r="AV347" s="313"/>
      <c r="AW347" s="313"/>
      <c r="AX347" s="313"/>
      <c r="AY347" s="313"/>
      <c r="AZ347" s="313"/>
      <c r="BA347" s="313"/>
      <c r="BB347" s="313"/>
      <c r="BC347" s="313"/>
      <c r="BD347" s="313"/>
      <c r="BE347" s="313"/>
      <c r="BF347" s="313"/>
      <c r="BG347" s="313"/>
      <c r="BH347" s="313"/>
      <c r="BI347" s="324"/>
      <c r="BJ347" s="314"/>
      <c r="BK347" s="315"/>
      <c r="BL347" s="313"/>
      <c r="BM347" s="313"/>
      <c r="BN347" s="313"/>
      <c r="BO347" s="313"/>
      <c r="BP347" s="313"/>
      <c r="BQ347" s="313"/>
      <c r="BR347" s="313"/>
      <c r="BS347" s="313"/>
      <c r="BT347" s="310"/>
      <c r="BU347" s="315"/>
      <c r="BV347" s="313"/>
      <c r="BW347" s="313"/>
      <c r="BX347" s="313"/>
      <c r="BY347" s="313"/>
      <c r="BZ347" s="313"/>
      <c r="CA347" s="313"/>
      <c r="CB347" s="313"/>
      <c r="CC347" s="313"/>
      <c r="CD347" s="310"/>
      <c r="CE347" s="316"/>
      <c r="CF347" s="315"/>
      <c r="CG347" s="313"/>
      <c r="CH347" s="313"/>
      <c r="CI347" s="313"/>
      <c r="CJ347" s="310"/>
      <c r="CK347" s="317"/>
      <c r="CL347" s="320"/>
      <c r="CM347" s="315"/>
      <c r="CN347" s="313"/>
      <c r="CO347" s="313"/>
      <c r="CP347" s="313"/>
      <c r="CQ347" s="313"/>
      <c r="CR347" s="313"/>
      <c r="CS347" s="313"/>
      <c r="CT347" s="313"/>
      <c r="CU347" s="313"/>
      <c r="CV347" s="310"/>
      <c r="CW347" s="314"/>
      <c r="CX347" s="314"/>
      <c r="CY347" s="315"/>
      <c r="CZ347" s="313"/>
      <c r="DA347" s="313"/>
      <c r="DB347" s="313"/>
      <c r="DC347" s="313"/>
      <c r="DD347" s="313"/>
      <c r="DE347" s="313"/>
      <c r="DF347" s="313"/>
      <c r="DG347" s="313"/>
      <c r="DH347" s="310"/>
      <c r="DI347" s="321"/>
      <c r="DJ347" s="321"/>
      <c r="DK347" s="322"/>
      <c r="DL347" s="322"/>
      <c r="DM347" s="322"/>
      <c r="DN347" s="322"/>
      <c r="DO347" s="322"/>
      <c r="DP347" s="322"/>
      <c r="DQ347" s="323"/>
      <c r="DR347" s="315"/>
      <c r="DS347" s="313"/>
      <c r="DT347" s="313"/>
      <c r="DU347" s="313"/>
      <c r="DV347" s="310"/>
      <c r="DW347" s="311"/>
      <c r="DX347" s="315"/>
      <c r="DY347" s="313"/>
      <c r="DZ347" s="313"/>
      <c r="EA347" s="313"/>
      <c r="EB347" s="310"/>
      <c r="EC347" s="311"/>
      <c r="ED347" s="312"/>
    </row>
    <row r="348" spans="2:134" ht="12.6" customHeight="1" x14ac:dyDescent="0.2">
      <c r="B348" s="366">
        <f t="shared" ref="B348:B366" si="8530">B345+1</f>
        <v>114</v>
      </c>
      <c r="C348" s="363"/>
      <c r="D348" s="363"/>
      <c r="E348" s="363"/>
      <c r="F348" s="355"/>
      <c r="G348" s="362"/>
      <c r="H348" s="307" t="str">
        <f t="shared" si="7506"/>
        <v/>
      </c>
      <c r="I348" s="307" t="str">
        <f t="shared" si="7913"/>
        <v>NA</v>
      </c>
      <c r="J348" s="298">
        <f t="shared" si="7914"/>
        <v>1</v>
      </c>
      <c r="K348" s="355"/>
      <c r="L348" s="348"/>
      <c r="M348" s="354">
        <f t="shared" ref="M348" si="8531">IF(L348="N",0,L348)</f>
        <v>0</v>
      </c>
      <c r="N348" s="348" t="s">
        <v>212</v>
      </c>
      <c r="O348" s="348"/>
      <c r="P348" s="348"/>
      <c r="Q348" s="349" t="s">
        <v>36</v>
      </c>
      <c r="R348" s="350">
        <f>VLOOKUP(Q348,vstupy!$B$3:$C$15,2,FALSE)</f>
        <v>0</v>
      </c>
      <c r="S348" s="348"/>
      <c r="T348" s="351"/>
      <c r="U348" s="349" t="s">
        <v>36</v>
      </c>
      <c r="V348" s="350">
        <f>VLOOKUP(U348,vstupy!$B$3:$C$15,2,FALSE)</f>
        <v>0</v>
      </c>
      <c r="W348" s="348"/>
      <c r="X348" s="283" t="s">
        <v>157</v>
      </c>
      <c r="Y348" s="284" t="s">
        <v>152</v>
      </c>
      <c r="Z348" s="285">
        <f>VLOOKUP($X348,vstupy!$B$18:$F$31,MATCH($Y348,vstupy!$B$17:$F$17,0),0)</f>
        <v>0</v>
      </c>
      <c r="AA348" s="286" t="s">
        <v>158</v>
      </c>
      <c r="AB348" s="285">
        <f>VLOOKUP($AA348,vstupy!$B$34:$C$36,2,FALSE)</f>
        <v>0</v>
      </c>
      <c r="AC348" s="285">
        <f t="shared" si="8016"/>
        <v>0</v>
      </c>
      <c r="AD348" s="338" t="s">
        <v>36</v>
      </c>
      <c r="AE348" s="325">
        <f>VLOOKUP(AD348,vstupy!$B$3:$C$15,2,FALSE)</f>
        <v>0</v>
      </c>
      <c r="AF348" s="328" t="str">
        <f t="shared" ref="AF348" si="8532">IFERROR(IF(M348=0,"N",O348/L348*J348),0)</f>
        <v>N</v>
      </c>
      <c r="AG348" s="330">
        <f t="shared" ref="AG348" si="8533">O348*J348</f>
        <v>0</v>
      </c>
      <c r="AH348" s="332">
        <f t="shared" ref="AH348" si="8534">P348*R348*J348</f>
        <v>0</v>
      </c>
      <c r="AI348" s="333">
        <f t="shared" ref="AI348" si="8535">IFERROR(AH348*M348,0)</f>
        <v>0</v>
      </c>
      <c r="AJ348" s="332" t="str">
        <f t="shared" ref="AJ348" si="8536">IFERROR(IF(M348=0,"N",S348/L348*J348),0)</f>
        <v>N</v>
      </c>
      <c r="AK348" s="330">
        <f t="shared" ref="AK348" si="8537">S348*J348</f>
        <v>0</v>
      </c>
      <c r="AL348" s="330">
        <f t="shared" ref="AL348" si="8538">T348*V348*J348</f>
        <v>0</v>
      </c>
      <c r="AM348" s="334">
        <f t="shared" ref="AM348" si="8539">IFERROR(AL348*M348,0)</f>
        <v>0</v>
      </c>
      <c r="AN348" s="333">
        <f t="shared" ref="AN348" si="8540">IF(W348&gt;0,IF(AE348&gt;0,($G$5/160)*(W348/60)*AE348*J348,0),IF(AE348&gt;0,($G$5/160)*((AC348+AC349+AC350)/60)*AE348*J348,0))</f>
        <v>0</v>
      </c>
      <c r="AO348" s="336">
        <f t="shared" ref="AO348" si="8541">IFERROR(AN348*M348,0)</f>
        <v>0</v>
      </c>
      <c r="AP348" s="315">
        <f t="shared" ref="AP348" si="8542">IF($N348="In (zvyšuje náklady)",AF348,0)</f>
        <v>0</v>
      </c>
      <c r="AQ348" s="313">
        <f t="shared" ref="AQ348" si="8543">IF($N348="In (zvyšuje náklady)",AG348,0)</f>
        <v>0</v>
      </c>
      <c r="AR348" s="313">
        <f t="shared" ref="AR348" si="8544">IF($N348="In (zvyšuje náklady)",AH348,0)</f>
        <v>0</v>
      </c>
      <c r="AS348" s="313">
        <f t="shared" ref="AS348" si="8545">IF($N348="In (zvyšuje náklady)",AI348,0)</f>
        <v>0</v>
      </c>
      <c r="AT348" s="313">
        <f t="shared" ref="AT348" si="8546">IF($N348="In (zvyšuje náklady)",AJ348,0)</f>
        <v>0</v>
      </c>
      <c r="AU348" s="313">
        <f t="shared" ref="AU348" si="8547">IF($N348="In (zvyšuje náklady)",AK348,0)</f>
        <v>0</v>
      </c>
      <c r="AV348" s="313">
        <f t="shared" ref="AV348" si="8548">IF($N348="In (zvyšuje náklady)",AL348,0)</f>
        <v>0</v>
      </c>
      <c r="AW348" s="313">
        <f t="shared" ref="AW348" si="8549">IF($N348="In (zvyšuje náklady)",AM348,0)</f>
        <v>0</v>
      </c>
      <c r="AX348" s="313">
        <f t="shared" ref="AX348" si="8550">IF($N348="In (zvyšuje náklady)",AN348,0)</f>
        <v>0</v>
      </c>
      <c r="AY348" s="313">
        <f t="shared" ref="AY348" si="8551">IF($N348="In (zvyšuje náklady)",AO348,0)</f>
        <v>0</v>
      </c>
      <c r="AZ348" s="313" t="str">
        <f t="shared" ref="AZ348" si="8552">IF($N348="Out (znižuje náklady)",AF348,"0")</f>
        <v>0</v>
      </c>
      <c r="BA348" s="313" t="str">
        <f t="shared" ref="BA348" si="8553">IF($N348="Out (znižuje náklady)",AG348,"0")</f>
        <v>0</v>
      </c>
      <c r="BB348" s="313" t="str">
        <f t="shared" ref="BB348" si="8554">IF($N348="Out (znižuje náklady)",AH348,"0")</f>
        <v>0</v>
      </c>
      <c r="BC348" s="313" t="str">
        <f t="shared" ref="BC348" si="8555">IF($N348="Out (znižuje náklady)",AI348,"0")</f>
        <v>0</v>
      </c>
      <c r="BD348" s="313" t="str">
        <f t="shared" ref="BD348" si="8556">IF($N348="Out (znižuje náklady)",AJ348,"0")</f>
        <v>0</v>
      </c>
      <c r="BE348" s="313" t="str">
        <f t="shared" ref="BE348" si="8557">IF($N348="Out (znižuje náklady)",AK348,"0")</f>
        <v>0</v>
      </c>
      <c r="BF348" s="313" t="str">
        <f t="shared" ref="BF348" si="8558">IF($N348="Out (znižuje náklady)",AL348,"0")</f>
        <v>0</v>
      </c>
      <c r="BG348" s="313" t="str">
        <f t="shared" ref="BG348" si="8559">IF($N348="Out (znižuje náklady)",AM348,"0")</f>
        <v>0</v>
      </c>
      <c r="BH348" s="313" t="str">
        <f t="shared" ref="BH348" si="8560">IF($N348="Out (znižuje náklady)",AN348,"0")</f>
        <v>0</v>
      </c>
      <c r="BI348" s="324" t="str">
        <f t="shared" ref="BI348" si="8561">IF($N348="Out (znižuje náklady)",AO348,"0")</f>
        <v>0</v>
      </c>
      <c r="BJ348" s="314">
        <f>IF(F348=vstupy!$B$47,0,1)</f>
        <v>1</v>
      </c>
      <c r="BK348" s="315">
        <f t="shared" ref="BK348" si="8562">$BJ348*AP348</f>
        <v>0</v>
      </c>
      <c r="BL348" s="313">
        <f t="shared" ref="BL348" si="8563">$BJ348*AQ348</f>
        <v>0</v>
      </c>
      <c r="BM348" s="313">
        <f t="shared" ref="BM348" si="8564">$BJ348*AR348</f>
        <v>0</v>
      </c>
      <c r="BN348" s="313">
        <f t="shared" ref="BN348" si="8565">$BJ348*AS348</f>
        <v>0</v>
      </c>
      <c r="BO348" s="313">
        <f t="shared" ref="BO348" si="8566">$BJ348*AT348</f>
        <v>0</v>
      </c>
      <c r="BP348" s="313">
        <f t="shared" ref="BP348" si="8567">$BJ348*AU348</f>
        <v>0</v>
      </c>
      <c r="BQ348" s="313">
        <f t="shared" ref="BQ348" si="8568">$BJ348*AV348</f>
        <v>0</v>
      </c>
      <c r="BR348" s="313">
        <f t="shared" ref="BR348" si="8569">$BJ348*AW348</f>
        <v>0</v>
      </c>
      <c r="BS348" s="313">
        <f t="shared" ref="BS348" si="8570">$BJ348*AX348</f>
        <v>0</v>
      </c>
      <c r="BT348" s="310">
        <f t="shared" ref="BT348" si="8571">$BJ348*AY348</f>
        <v>0</v>
      </c>
      <c r="BU348" s="315">
        <f t="shared" ref="BU348" si="8572">$BJ348*AZ348</f>
        <v>0</v>
      </c>
      <c r="BV348" s="313">
        <f t="shared" ref="BV348" si="8573">$BJ348*BA348</f>
        <v>0</v>
      </c>
      <c r="BW348" s="313">
        <f t="shared" ref="BW348" si="8574">$BJ348*BB348</f>
        <v>0</v>
      </c>
      <c r="BX348" s="313">
        <f t="shared" ref="BX348" si="8575">$BJ348*BC348</f>
        <v>0</v>
      </c>
      <c r="BY348" s="313">
        <f t="shared" ref="BY348" si="8576">$BJ348*BD348</f>
        <v>0</v>
      </c>
      <c r="BZ348" s="313">
        <f t="shared" ref="BZ348" si="8577">$BJ348*BE348</f>
        <v>0</v>
      </c>
      <c r="CA348" s="313">
        <f t="shared" ref="CA348" si="8578">$BJ348*BF348</f>
        <v>0</v>
      </c>
      <c r="CB348" s="313">
        <f t="shared" ref="CB348" si="8579">$BJ348*BG348</f>
        <v>0</v>
      </c>
      <c r="CC348" s="313">
        <f t="shared" ref="CC348" si="8580">$BJ348*BH348</f>
        <v>0</v>
      </c>
      <c r="CD348" s="310">
        <f t="shared" ref="CD348" si="8581">$BJ348*BI348</f>
        <v>0</v>
      </c>
      <c r="CE348" s="316">
        <f t="shared" ref="CE348" si="8582">IF(N348="Nemení sa",1,0)</f>
        <v>0</v>
      </c>
      <c r="CF348" s="315">
        <f t="shared" ref="CF348" si="8583">AG348*$CE348</f>
        <v>0</v>
      </c>
      <c r="CG348" s="313">
        <f t="shared" ref="CG348" si="8584">AI348*$CE348</f>
        <v>0</v>
      </c>
      <c r="CH348" s="313">
        <f t="shared" ref="CH348" si="8585">AK348*$CE348</f>
        <v>0</v>
      </c>
      <c r="CI348" s="313">
        <f t="shared" ref="CI348" si="8586">AM348*$CE348</f>
        <v>0</v>
      </c>
      <c r="CJ348" s="310">
        <f t="shared" ref="CJ348" si="8587">AO348*$CE348</f>
        <v>0</v>
      </c>
      <c r="CK348" s="317">
        <f t="shared" ref="CK348" si="8588">SUM(CF348:CJ350)</f>
        <v>0</v>
      </c>
      <c r="CL348" s="318">
        <f>IF(F348=vstupy!B$42,"1",0)</f>
        <v>0</v>
      </c>
      <c r="CM348" s="315">
        <f t="shared" ref="CM348" si="8589">IF($CL348="1",AP348,0)</f>
        <v>0</v>
      </c>
      <c r="CN348" s="313">
        <f t="shared" ref="CN348" si="8590">IF($CL348="1",AQ348,0)</f>
        <v>0</v>
      </c>
      <c r="CO348" s="313">
        <f t="shared" ref="CO348" si="8591">IF($CL348="1",AR348,0)</f>
        <v>0</v>
      </c>
      <c r="CP348" s="313">
        <f t="shared" ref="CP348" si="8592">IF($CL348="1",AS348,0)</f>
        <v>0</v>
      </c>
      <c r="CQ348" s="313">
        <f t="shared" ref="CQ348" si="8593">IF($CL348="1",AT348,0)</f>
        <v>0</v>
      </c>
      <c r="CR348" s="313">
        <f t="shared" ref="CR348" si="8594">IF($CL348="1",AU348,0)</f>
        <v>0</v>
      </c>
      <c r="CS348" s="313">
        <f t="shared" ref="CS348" si="8595">IF($CL348="1",AV348,0)</f>
        <v>0</v>
      </c>
      <c r="CT348" s="313">
        <f t="shared" ref="CT348" si="8596">IF($CL348="1",AW348,0)</f>
        <v>0</v>
      </c>
      <c r="CU348" s="313">
        <f t="shared" ref="CU348" si="8597">IF($CL348="1",AX348,0)</f>
        <v>0</v>
      </c>
      <c r="CV348" s="310">
        <f t="shared" ref="CV348" si="8598">IF($CL348="1",AY348,0)</f>
        <v>0</v>
      </c>
      <c r="CW348" s="314">
        <f t="shared" ref="CW348" si="8599">CP348+CT348+CV348</f>
        <v>0</v>
      </c>
      <c r="CX348" s="314">
        <f t="shared" ref="CX348" si="8600">CN348+CR348</f>
        <v>0</v>
      </c>
      <c r="CY348" s="315">
        <f t="shared" ref="CY348" si="8601">IF($CL348="1",AZ348,0)</f>
        <v>0</v>
      </c>
      <c r="CZ348" s="313">
        <f t="shared" ref="CZ348" si="8602">IF($CL348="1",BA348,0)</f>
        <v>0</v>
      </c>
      <c r="DA348" s="313">
        <f t="shared" ref="DA348" si="8603">IF($CL348="1",BB348,0)</f>
        <v>0</v>
      </c>
      <c r="DB348" s="313">
        <f t="shared" ref="DB348" si="8604">IF($CL348="1",BC348,0)</f>
        <v>0</v>
      </c>
      <c r="DC348" s="313">
        <f t="shared" ref="DC348" si="8605">IF($CL348="1",BD348,0)</f>
        <v>0</v>
      </c>
      <c r="DD348" s="313">
        <f t="shared" ref="DD348" si="8606">IF($CL348="1",BE348,0)</f>
        <v>0</v>
      </c>
      <c r="DE348" s="313">
        <f t="shared" ref="DE348" si="8607">IF($CL348="1",BF348,0)</f>
        <v>0</v>
      </c>
      <c r="DF348" s="313">
        <f t="shared" ref="DF348" si="8608">IF($CL348="1",BG348,0)</f>
        <v>0</v>
      </c>
      <c r="DG348" s="313">
        <f t="shared" ref="DG348" si="8609">IF($CL348="1",BH348,0)</f>
        <v>0</v>
      </c>
      <c r="DH348" s="310">
        <f t="shared" ref="DH348" si="8610">IF($CL348="1",BI348,0)</f>
        <v>0</v>
      </c>
      <c r="DI348" s="321">
        <f t="shared" ref="DI348" si="8611">DB348+DF348+DH348</f>
        <v>0</v>
      </c>
      <c r="DJ348" s="321">
        <f t="shared" ref="DJ348" si="8612">CZ348+DD348</f>
        <v>0</v>
      </c>
      <c r="DK348" s="322">
        <f t="shared" ref="DK348" si="8613">IF(CE348=0,1,0)</f>
        <v>1</v>
      </c>
      <c r="DL348" s="322">
        <f t="shared" ref="DL348" si="8614">IFERROR(IF($AF348="N",AH348+AJ348+AL348+AN348,AF348+AH348+AJ348+AL348+AN348),0)*$DK348</f>
        <v>0</v>
      </c>
      <c r="DM348" s="322">
        <f t="shared" ref="DM348" si="8615">(AG348+AI348+AK348+AM348+AO348)*$DK348</f>
        <v>0</v>
      </c>
      <c r="DN348" s="322">
        <f t="shared" ref="DN348" si="8616">AS348+AW348+AY348-CW348</f>
        <v>0</v>
      </c>
      <c r="DO348" s="322">
        <f t="shared" ref="DO348" si="8617">BC348+BG348+BI348-DI348</f>
        <v>0</v>
      </c>
      <c r="DP348" s="322">
        <f t="shared" ref="DP348" si="8618">DN348+DO348</f>
        <v>0</v>
      </c>
      <c r="DQ348" s="323" t="str">
        <f>IF(OR(F348=vstupy!B$40,F348=vstupy!B$41,F348=vstupy!B$42,),"0","1")</f>
        <v>1</v>
      </c>
      <c r="DR348" s="315">
        <f t="shared" ref="DR348" si="8619">IF($DQ348="1",AQ348,"0")+CF348</f>
        <v>0</v>
      </c>
      <c r="DS348" s="313">
        <f t="shared" ref="DS348" si="8620">IF($DQ348="1",AS348,"0")+CG348</f>
        <v>0</v>
      </c>
      <c r="DT348" s="313">
        <f t="shared" ref="DT348" si="8621">IF($DQ348="1",AU348,"0")+CH348</f>
        <v>0</v>
      </c>
      <c r="DU348" s="313">
        <f t="shared" ref="DU348" si="8622">IF($DQ348="1",AW348,"0")+CI348</f>
        <v>0</v>
      </c>
      <c r="DV348" s="310">
        <f t="shared" ref="DV348" si="8623">IF($DQ348="1",AY348,"0")+CJ348</f>
        <v>0</v>
      </c>
      <c r="DW348" s="311">
        <f t="shared" ref="DW348" si="8624">SUM(DR348:DV350)</f>
        <v>0</v>
      </c>
      <c r="DX348" s="315" t="str">
        <f t="shared" ref="DX348" si="8625">IF($DQ348="1",BA348,"0")</f>
        <v>0</v>
      </c>
      <c r="DY348" s="313" t="str">
        <f t="shared" ref="DY348" si="8626">IF($DQ348="1",BC348,"0")</f>
        <v>0</v>
      </c>
      <c r="DZ348" s="313" t="str">
        <f t="shared" ref="DZ348" si="8627">IF($DQ348="1",BE348,"0")</f>
        <v>0</v>
      </c>
      <c r="EA348" s="313" t="str">
        <f t="shared" ref="EA348" si="8628">IF($DQ348="1",BG348,"0")</f>
        <v>0</v>
      </c>
      <c r="EB348" s="310" t="str">
        <f t="shared" ref="EB348" si="8629">IF($DQ348="1",BI348,"0")</f>
        <v>0</v>
      </c>
      <c r="EC348" s="311">
        <f t="shared" ref="EC348" si="8630">SUM(DX348:EB350)</f>
        <v>0</v>
      </c>
      <c r="ED348" s="312">
        <f t="shared" ref="ED348" si="8631">EC348+DW348</f>
        <v>0</v>
      </c>
    </row>
    <row r="349" spans="2:134" ht="12.6" customHeight="1" x14ac:dyDescent="0.2">
      <c r="B349" s="366"/>
      <c r="C349" s="363"/>
      <c r="D349" s="363"/>
      <c r="E349" s="363"/>
      <c r="F349" s="356"/>
      <c r="G349" s="362"/>
      <c r="H349" s="308"/>
      <c r="I349" s="308"/>
      <c r="J349" s="299"/>
      <c r="K349" s="356"/>
      <c r="L349" s="348"/>
      <c r="M349" s="354"/>
      <c r="N349" s="348"/>
      <c r="O349" s="348"/>
      <c r="P349" s="348"/>
      <c r="Q349" s="349"/>
      <c r="R349" s="350"/>
      <c r="S349" s="348"/>
      <c r="T349" s="351"/>
      <c r="U349" s="349"/>
      <c r="V349" s="350"/>
      <c r="W349" s="348"/>
      <c r="X349" s="283" t="s">
        <v>157</v>
      </c>
      <c r="Y349" s="284" t="s">
        <v>152</v>
      </c>
      <c r="Z349" s="285">
        <f>VLOOKUP($X349,vstupy!$B$18:$F$31,MATCH($Y349,vstupy!$B$17:$F$17,0),0)</f>
        <v>0</v>
      </c>
      <c r="AA349" s="286" t="s">
        <v>158</v>
      </c>
      <c r="AB349" s="285">
        <f>VLOOKUP($AA349,vstupy!$B$34:$C$36,2,FALSE)</f>
        <v>0</v>
      </c>
      <c r="AC349" s="285">
        <f t="shared" si="8016"/>
        <v>0</v>
      </c>
      <c r="AD349" s="339"/>
      <c r="AE349" s="326"/>
      <c r="AF349" s="315"/>
      <c r="AG349" s="330"/>
      <c r="AH349" s="330"/>
      <c r="AI349" s="330"/>
      <c r="AJ349" s="330"/>
      <c r="AK349" s="330"/>
      <c r="AL349" s="330"/>
      <c r="AM349" s="335"/>
      <c r="AN349" s="330"/>
      <c r="AO349" s="336"/>
      <c r="AP349" s="315"/>
      <c r="AQ349" s="313"/>
      <c r="AR349" s="313"/>
      <c r="AS349" s="313"/>
      <c r="AT349" s="313"/>
      <c r="AU349" s="313"/>
      <c r="AV349" s="313"/>
      <c r="AW349" s="313"/>
      <c r="AX349" s="313"/>
      <c r="AY349" s="313"/>
      <c r="AZ349" s="313"/>
      <c r="BA349" s="313"/>
      <c r="BB349" s="313"/>
      <c r="BC349" s="313"/>
      <c r="BD349" s="313"/>
      <c r="BE349" s="313"/>
      <c r="BF349" s="313"/>
      <c r="BG349" s="313"/>
      <c r="BH349" s="313"/>
      <c r="BI349" s="324"/>
      <c r="BJ349" s="314"/>
      <c r="BK349" s="315"/>
      <c r="BL349" s="313"/>
      <c r="BM349" s="313"/>
      <c r="BN349" s="313"/>
      <c r="BO349" s="313"/>
      <c r="BP349" s="313"/>
      <c r="BQ349" s="313"/>
      <c r="BR349" s="313"/>
      <c r="BS349" s="313"/>
      <c r="BT349" s="310"/>
      <c r="BU349" s="315"/>
      <c r="BV349" s="313"/>
      <c r="BW349" s="313"/>
      <c r="BX349" s="313"/>
      <c r="BY349" s="313"/>
      <c r="BZ349" s="313"/>
      <c r="CA349" s="313"/>
      <c r="CB349" s="313"/>
      <c r="CC349" s="313"/>
      <c r="CD349" s="310"/>
      <c r="CE349" s="316"/>
      <c r="CF349" s="315"/>
      <c r="CG349" s="313"/>
      <c r="CH349" s="313"/>
      <c r="CI349" s="313"/>
      <c r="CJ349" s="310"/>
      <c r="CK349" s="317"/>
      <c r="CL349" s="319"/>
      <c r="CM349" s="315"/>
      <c r="CN349" s="313"/>
      <c r="CO349" s="313"/>
      <c r="CP349" s="313"/>
      <c r="CQ349" s="313"/>
      <c r="CR349" s="313"/>
      <c r="CS349" s="313"/>
      <c r="CT349" s="313"/>
      <c r="CU349" s="313"/>
      <c r="CV349" s="310"/>
      <c r="CW349" s="314"/>
      <c r="CX349" s="314"/>
      <c r="CY349" s="315"/>
      <c r="CZ349" s="313"/>
      <c r="DA349" s="313"/>
      <c r="DB349" s="313"/>
      <c r="DC349" s="313"/>
      <c r="DD349" s="313"/>
      <c r="DE349" s="313"/>
      <c r="DF349" s="313"/>
      <c r="DG349" s="313"/>
      <c r="DH349" s="310"/>
      <c r="DI349" s="321"/>
      <c r="DJ349" s="321"/>
      <c r="DK349" s="322"/>
      <c r="DL349" s="322"/>
      <c r="DM349" s="322"/>
      <c r="DN349" s="322"/>
      <c r="DO349" s="322"/>
      <c r="DP349" s="322"/>
      <c r="DQ349" s="323"/>
      <c r="DR349" s="315"/>
      <c r="DS349" s="313"/>
      <c r="DT349" s="313"/>
      <c r="DU349" s="313"/>
      <c r="DV349" s="310"/>
      <c r="DW349" s="311"/>
      <c r="DX349" s="315"/>
      <c r="DY349" s="313"/>
      <c r="DZ349" s="313"/>
      <c r="EA349" s="313"/>
      <c r="EB349" s="310"/>
      <c r="EC349" s="311"/>
      <c r="ED349" s="312"/>
    </row>
    <row r="350" spans="2:134" ht="12.6" customHeight="1" thickBot="1" x14ac:dyDescent="0.25">
      <c r="B350" s="366"/>
      <c r="C350" s="363"/>
      <c r="D350" s="363"/>
      <c r="E350" s="363"/>
      <c r="F350" s="357"/>
      <c r="G350" s="362"/>
      <c r="H350" s="309"/>
      <c r="I350" s="309"/>
      <c r="J350" s="300"/>
      <c r="K350" s="357"/>
      <c r="L350" s="348"/>
      <c r="M350" s="354"/>
      <c r="N350" s="348"/>
      <c r="O350" s="348"/>
      <c r="P350" s="348"/>
      <c r="Q350" s="349"/>
      <c r="R350" s="350"/>
      <c r="S350" s="348"/>
      <c r="T350" s="351"/>
      <c r="U350" s="349"/>
      <c r="V350" s="350"/>
      <c r="W350" s="348"/>
      <c r="X350" s="283" t="s">
        <v>157</v>
      </c>
      <c r="Y350" s="284" t="s">
        <v>152</v>
      </c>
      <c r="Z350" s="285">
        <f>VLOOKUP($X350,vstupy!$B$18:$F$31,MATCH($Y350,vstupy!$B$17:$F$17,0),0)</f>
        <v>0</v>
      </c>
      <c r="AA350" s="286" t="s">
        <v>158</v>
      </c>
      <c r="AB350" s="285">
        <f>VLOOKUP($AA350,vstupy!$B$34:$C$36,2,FALSE)</f>
        <v>0</v>
      </c>
      <c r="AC350" s="285">
        <f t="shared" si="8016"/>
        <v>0</v>
      </c>
      <c r="AD350" s="340"/>
      <c r="AE350" s="327"/>
      <c r="AF350" s="329"/>
      <c r="AG350" s="331"/>
      <c r="AH350" s="331"/>
      <c r="AI350" s="330"/>
      <c r="AJ350" s="331"/>
      <c r="AK350" s="331"/>
      <c r="AL350" s="331"/>
      <c r="AM350" s="333"/>
      <c r="AN350" s="330"/>
      <c r="AO350" s="337"/>
      <c r="AP350" s="315"/>
      <c r="AQ350" s="313"/>
      <c r="AR350" s="313"/>
      <c r="AS350" s="313"/>
      <c r="AT350" s="313"/>
      <c r="AU350" s="313"/>
      <c r="AV350" s="313"/>
      <c r="AW350" s="313"/>
      <c r="AX350" s="313"/>
      <c r="AY350" s="313"/>
      <c r="AZ350" s="313"/>
      <c r="BA350" s="313"/>
      <c r="BB350" s="313"/>
      <c r="BC350" s="313"/>
      <c r="BD350" s="313"/>
      <c r="BE350" s="313"/>
      <c r="BF350" s="313"/>
      <c r="BG350" s="313"/>
      <c r="BH350" s="313"/>
      <c r="BI350" s="324"/>
      <c r="BJ350" s="314"/>
      <c r="BK350" s="315"/>
      <c r="BL350" s="313"/>
      <c r="BM350" s="313"/>
      <c r="BN350" s="313"/>
      <c r="BO350" s="313"/>
      <c r="BP350" s="313"/>
      <c r="BQ350" s="313"/>
      <c r="BR350" s="313"/>
      <c r="BS350" s="313"/>
      <c r="BT350" s="310"/>
      <c r="BU350" s="315"/>
      <c r="BV350" s="313"/>
      <c r="BW350" s="313"/>
      <c r="BX350" s="313"/>
      <c r="BY350" s="313"/>
      <c r="BZ350" s="313"/>
      <c r="CA350" s="313"/>
      <c r="CB350" s="313"/>
      <c r="CC350" s="313"/>
      <c r="CD350" s="310"/>
      <c r="CE350" s="316"/>
      <c r="CF350" s="315"/>
      <c r="CG350" s="313"/>
      <c r="CH350" s="313"/>
      <c r="CI350" s="313"/>
      <c r="CJ350" s="310"/>
      <c r="CK350" s="317"/>
      <c r="CL350" s="320"/>
      <c r="CM350" s="315"/>
      <c r="CN350" s="313"/>
      <c r="CO350" s="313"/>
      <c r="CP350" s="313"/>
      <c r="CQ350" s="313"/>
      <c r="CR350" s="313"/>
      <c r="CS350" s="313"/>
      <c r="CT350" s="313"/>
      <c r="CU350" s="313"/>
      <c r="CV350" s="310"/>
      <c r="CW350" s="314"/>
      <c r="CX350" s="314"/>
      <c r="CY350" s="315"/>
      <c r="CZ350" s="313"/>
      <c r="DA350" s="313"/>
      <c r="DB350" s="313"/>
      <c r="DC350" s="313"/>
      <c r="DD350" s="313"/>
      <c r="DE350" s="313"/>
      <c r="DF350" s="313"/>
      <c r="DG350" s="313"/>
      <c r="DH350" s="310"/>
      <c r="DI350" s="321"/>
      <c r="DJ350" s="321"/>
      <c r="DK350" s="322"/>
      <c r="DL350" s="322"/>
      <c r="DM350" s="322"/>
      <c r="DN350" s="322"/>
      <c r="DO350" s="322"/>
      <c r="DP350" s="322"/>
      <c r="DQ350" s="323"/>
      <c r="DR350" s="315"/>
      <c r="DS350" s="313"/>
      <c r="DT350" s="313"/>
      <c r="DU350" s="313"/>
      <c r="DV350" s="310"/>
      <c r="DW350" s="311"/>
      <c r="DX350" s="315"/>
      <c r="DY350" s="313"/>
      <c r="DZ350" s="313"/>
      <c r="EA350" s="313"/>
      <c r="EB350" s="310"/>
      <c r="EC350" s="311"/>
      <c r="ED350" s="312"/>
    </row>
    <row r="351" spans="2:134" ht="12.6" customHeight="1" x14ac:dyDescent="0.2">
      <c r="B351" s="365">
        <f t="shared" si="8017"/>
        <v>115</v>
      </c>
      <c r="C351" s="364"/>
      <c r="D351" s="364"/>
      <c r="E351" s="364"/>
      <c r="F351" s="358"/>
      <c r="G351" s="361"/>
      <c r="H351" s="301" t="str">
        <f t="shared" si="7402"/>
        <v/>
      </c>
      <c r="I351" s="301" t="str">
        <f t="shared" si="8018"/>
        <v>NA</v>
      </c>
      <c r="J351" s="304">
        <f t="shared" ref="J351" si="8632">IF(I351&gt;12,1,I351/12)</f>
        <v>1</v>
      </c>
      <c r="K351" s="358"/>
      <c r="L351" s="344"/>
      <c r="M351" s="354">
        <f t="shared" ref="M351" si="8633">IF(L351="N",0,L351)</f>
        <v>0</v>
      </c>
      <c r="N351" s="344" t="s">
        <v>212</v>
      </c>
      <c r="O351" s="344"/>
      <c r="P351" s="344"/>
      <c r="Q351" s="345" t="s">
        <v>36</v>
      </c>
      <c r="R351" s="346">
        <f>VLOOKUP(Q351,vstupy!$B$3:$C$15,2,FALSE)</f>
        <v>0</v>
      </c>
      <c r="S351" s="344"/>
      <c r="T351" s="347"/>
      <c r="U351" s="345" t="s">
        <v>36</v>
      </c>
      <c r="V351" s="346">
        <f>VLOOKUP(U351,vstupy!$B$3:$C$15,2,FALSE)</f>
        <v>0</v>
      </c>
      <c r="W351" s="344"/>
      <c r="X351" s="174" t="s">
        <v>157</v>
      </c>
      <c r="Y351" s="188" t="s">
        <v>152</v>
      </c>
      <c r="Z351" s="185">
        <f>VLOOKUP($X351,vstupy!$B$18:$F$31,MATCH($Y351,vstupy!$B$17:$F$17,0),0)</f>
        <v>0</v>
      </c>
      <c r="AA351" s="121" t="s">
        <v>158</v>
      </c>
      <c r="AB351" s="185">
        <f>VLOOKUP($AA351,vstupy!$B$34:$C$36,2,FALSE)</f>
        <v>0</v>
      </c>
      <c r="AC351" s="185">
        <f t="shared" si="8016"/>
        <v>0</v>
      </c>
      <c r="AD351" s="341" t="s">
        <v>36</v>
      </c>
      <c r="AE351" s="325">
        <f>VLOOKUP(AD351,vstupy!$B$3:$C$15,2,FALSE)</f>
        <v>0</v>
      </c>
      <c r="AF351" s="328" t="str">
        <f t="shared" ref="AF351" si="8634">IFERROR(IF(M351=0,"N",O351/L351*J351),0)</f>
        <v>N</v>
      </c>
      <c r="AG351" s="330">
        <f t="shared" ref="AG351" si="8635">O351*J351</f>
        <v>0</v>
      </c>
      <c r="AH351" s="332">
        <f t="shared" ref="AH351" si="8636">P351*R351*J351</f>
        <v>0</v>
      </c>
      <c r="AI351" s="333">
        <f t="shared" ref="AI351" si="8637">IFERROR(AH351*M351,0)</f>
        <v>0</v>
      </c>
      <c r="AJ351" s="332" t="str">
        <f t="shared" ref="AJ351" si="8638">IFERROR(IF(M351=0,"N",S351/L351*J351),0)</f>
        <v>N</v>
      </c>
      <c r="AK351" s="330">
        <f t="shared" ref="AK351" si="8639">S351*J351</f>
        <v>0</v>
      </c>
      <c r="AL351" s="330">
        <f t="shared" ref="AL351" si="8640">T351*V351*J351</f>
        <v>0</v>
      </c>
      <c r="AM351" s="334">
        <f t="shared" ref="AM351" si="8641">IFERROR(AL351*M351,0)</f>
        <v>0</v>
      </c>
      <c r="AN351" s="333">
        <f t="shared" ref="AN351" si="8642">IF(W351&gt;0,IF(AE351&gt;0,($G$5/160)*(W351/60)*AE351*J351,0),IF(AE351&gt;0,($G$5/160)*((AC351+AC352+AC353)/60)*AE351*J351,0))</f>
        <v>0</v>
      </c>
      <c r="AO351" s="336">
        <f t="shared" ref="AO351" si="8643">IFERROR(AN351*M351,0)</f>
        <v>0</v>
      </c>
      <c r="AP351" s="315">
        <f t="shared" ref="AP351" si="8644">IF($N351="In (zvyšuje náklady)",AF351,0)</f>
        <v>0</v>
      </c>
      <c r="AQ351" s="313">
        <f t="shared" ref="AQ351" si="8645">IF($N351="In (zvyšuje náklady)",AG351,0)</f>
        <v>0</v>
      </c>
      <c r="AR351" s="313">
        <f t="shared" ref="AR351" si="8646">IF($N351="In (zvyšuje náklady)",AH351,0)</f>
        <v>0</v>
      </c>
      <c r="AS351" s="313">
        <f t="shared" ref="AS351" si="8647">IF($N351="In (zvyšuje náklady)",AI351,0)</f>
        <v>0</v>
      </c>
      <c r="AT351" s="313">
        <f t="shared" ref="AT351" si="8648">IF($N351="In (zvyšuje náklady)",AJ351,0)</f>
        <v>0</v>
      </c>
      <c r="AU351" s="313">
        <f t="shared" ref="AU351" si="8649">IF($N351="In (zvyšuje náklady)",AK351,0)</f>
        <v>0</v>
      </c>
      <c r="AV351" s="313">
        <f t="shared" ref="AV351" si="8650">IF($N351="In (zvyšuje náklady)",AL351,0)</f>
        <v>0</v>
      </c>
      <c r="AW351" s="313">
        <f t="shared" ref="AW351" si="8651">IF($N351="In (zvyšuje náklady)",AM351,0)</f>
        <v>0</v>
      </c>
      <c r="AX351" s="313">
        <f t="shared" ref="AX351" si="8652">IF($N351="In (zvyšuje náklady)",AN351,0)</f>
        <v>0</v>
      </c>
      <c r="AY351" s="313">
        <f t="shared" ref="AY351" si="8653">IF($N351="In (zvyšuje náklady)",AO351,0)</f>
        <v>0</v>
      </c>
      <c r="AZ351" s="313" t="str">
        <f t="shared" ref="AZ351" si="8654">IF($N351="Out (znižuje náklady)",AF351,"0")</f>
        <v>0</v>
      </c>
      <c r="BA351" s="313" t="str">
        <f t="shared" ref="BA351" si="8655">IF($N351="Out (znižuje náklady)",AG351,"0")</f>
        <v>0</v>
      </c>
      <c r="BB351" s="313" t="str">
        <f t="shared" ref="BB351" si="8656">IF($N351="Out (znižuje náklady)",AH351,"0")</f>
        <v>0</v>
      </c>
      <c r="BC351" s="313" t="str">
        <f t="shared" ref="BC351" si="8657">IF($N351="Out (znižuje náklady)",AI351,"0")</f>
        <v>0</v>
      </c>
      <c r="BD351" s="313" t="str">
        <f t="shared" ref="BD351" si="8658">IF($N351="Out (znižuje náklady)",AJ351,"0")</f>
        <v>0</v>
      </c>
      <c r="BE351" s="313" t="str">
        <f t="shared" ref="BE351" si="8659">IF($N351="Out (znižuje náklady)",AK351,"0")</f>
        <v>0</v>
      </c>
      <c r="BF351" s="313" t="str">
        <f t="shared" ref="BF351" si="8660">IF($N351="Out (znižuje náklady)",AL351,"0")</f>
        <v>0</v>
      </c>
      <c r="BG351" s="313" t="str">
        <f t="shared" ref="BG351" si="8661">IF($N351="Out (znižuje náklady)",AM351,"0")</f>
        <v>0</v>
      </c>
      <c r="BH351" s="313" t="str">
        <f t="shared" ref="BH351" si="8662">IF($N351="Out (znižuje náklady)",AN351,"0")</f>
        <v>0</v>
      </c>
      <c r="BI351" s="324" t="str">
        <f t="shared" ref="BI351" si="8663">IF($N351="Out (znižuje náklady)",AO351,"0")</f>
        <v>0</v>
      </c>
      <c r="BJ351" s="314">
        <f>IF(F351=vstupy!$B$47,0,1)</f>
        <v>1</v>
      </c>
      <c r="BK351" s="315">
        <f t="shared" ref="BK351" si="8664">$BJ351*AP351</f>
        <v>0</v>
      </c>
      <c r="BL351" s="313">
        <f t="shared" ref="BL351" si="8665">$BJ351*AQ351</f>
        <v>0</v>
      </c>
      <c r="BM351" s="313">
        <f t="shared" ref="BM351" si="8666">$BJ351*AR351</f>
        <v>0</v>
      </c>
      <c r="BN351" s="313">
        <f t="shared" ref="BN351" si="8667">$BJ351*AS351</f>
        <v>0</v>
      </c>
      <c r="BO351" s="313">
        <f t="shared" ref="BO351" si="8668">$BJ351*AT351</f>
        <v>0</v>
      </c>
      <c r="BP351" s="313">
        <f t="shared" ref="BP351" si="8669">$BJ351*AU351</f>
        <v>0</v>
      </c>
      <c r="BQ351" s="313">
        <f t="shared" ref="BQ351" si="8670">$BJ351*AV351</f>
        <v>0</v>
      </c>
      <c r="BR351" s="313">
        <f t="shared" ref="BR351" si="8671">$BJ351*AW351</f>
        <v>0</v>
      </c>
      <c r="BS351" s="313">
        <f t="shared" ref="BS351" si="8672">$BJ351*AX351</f>
        <v>0</v>
      </c>
      <c r="BT351" s="310">
        <f t="shared" ref="BT351" si="8673">$BJ351*AY351</f>
        <v>0</v>
      </c>
      <c r="BU351" s="315">
        <f t="shared" ref="BU351" si="8674">$BJ351*AZ351</f>
        <v>0</v>
      </c>
      <c r="BV351" s="313">
        <f t="shared" ref="BV351" si="8675">$BJ351*BA351</f>
        <v>0</v>
      </c>
      <c r="BW351" s="313">
        <f t="shared" ref="BW351" si="8676">$BJ351*BB351</f>
        <v>0</v>
      </c>
      <c r="BX351" s="313">
        <f t="shared" ref="BX351" si="8677">$BJ351*BC351</f>
        <v>0</v>
      </c>
      <c r="BY351" s="313">
        <f t="shared" ref="BY351" si="8678">$BJ351*BD351</f>
        <v>0</v>
      </c>
      <c r="BZ351" s="313">
        <f t="shared" ref="BZ351" si="8679">$BJ351*BE351</f>
        <v>0</v>
      </c>
      <c r="CA351" s="313">
        <f t="shared" ref="CA351" si="8680">$BJ351*BF351</f>
        <v>0</v>
      </c>
      <c r="CB351" s="313">
        <f t="shared" ref="CB351" si="8681">$BJ351*BG351</f>
        <v>0</v>
      </c>
      <c r="CC351" s="313">
        <f t="shared" ref="CC351" si="8682">$BJ351*BH351</f>
        <v>0</v>
      </c>
      <c r="CD351" s="310">
        <f t="shared" ref="CD351" si="8683">$BJ351*BI351</f>
        <v>0</v>
      </c>
      <c r="CE351" s="316">
        <f t="shared" ref="CE351" si="8684">IF(N351="Nemení sa",1,0)</f>
        <v>0</v>
      </c>
      <c r="CF351" s="315">
        <f t="shared" ref="CF351" si="8685">AG351*$CE351</f>
        <v>0</v>
      </c>
      <c r="CG351" s="313">
        <f t="shared" ref="CG351" si="8686">AI351*$CE351</f>
        <v>0</v>
      </c>
      <c r="CH351" s="313">
        <f t="shared" ref="CH351" si="8687">AK351*$CE351</f>
        <v>0</v>
      </c>
      <c r="CI351" s="313">
        <f t="shared" ref="CI351" si="8688">AM351*$CE351</f>
        <v>0</v>
      </c>
      <c r="CJ351" s="310">
        <f t="shared" ref="CJ351" si="8689">AO351*$CE351</f>
        <v>0</v>
      </c>
      <c r="CK351" s="317">
        <f t="shared" ref="CK351" si="8690">SUM(CF351:CJ353)</f>
        <v>0</v>
      </c>
      <c r="CL351" s="318">
        <f>IF(F351=vstupy!B$42,"1",0)</f>
        <v>0</v>
      </c>
      <c r="CM351" s="315">
        <f t="shared" ref="CM351" si="8691">IF($CL351="1",AP351,0)</f>
        <v>0</v>
      </c>
      <c r="CN351" s="313">
        <f t="shared" ref="CN351" si="8692">IF($CL351="1",AQ351,0)</f>
        <v>0</v>
      </c>
      <c r="CO351" s="313">
        <f t="shared" ref="CO351" si="8693">IF($CL351="1",AR351,0)</f>
        <v>0</v>
      </c>
      <c r="CP351" s="313">
        <f t="shared" ref="CP351" si="8694">IF($CL351="1",AS351,0)</f>
        <v>0</v>
      </c>
      <c r="CQ351" s="313">
        <f t="shared" ref="CQ351" si="8695">IF($CL351="1",AT351,0)</f>
        <v>0</v>
      </c>
      <c r="CR351" s="313">
        <f t="shared" ref="CR351" si="8696">IF($CL351="1",AU351,0)</f>
        <v>0</v>
      </c>
      <c r="CS351" s="313">
        <f t="shared" ref="CS351" si="8697">IF($CL351="1",AV351,0)</f>
        <v>0</v>
      </c>
      <c r="CT351" s="313">
        <f t="shared" ref="CT351" si="8698">IF($CL351="1",AW351,0)</f>
        <v>0</v>
      </c>
      <c r="CU351" s="313">
        <f t="shared" ref="CU351" si="8699">IF($CL351="1",AX351,0)</f>
        <v>0</v>
      </c>
      <c r="CV351" s="310">
        <f t="shared" ref="CV351" si="8700">IF($CL351="1",AY351,0)</f>
        <v>0</v>
      </c>
      <c r="CW351" s="314">
        <f t="shared" ref="CW351" si="8701">CP351+CT351+CV351</f>
        <v>0</v>
      </c>
      <c r="CX351" s="314">
        <f t="shared" ref="CX351" si="8702">CN351+CR351</f>
        <v>0</v>
      </c>
      <c r="CY351" s="315">
        <f t="shared" ref="CY351" si="8703">IF($CL351="1",AZ351,0)</f>
        <v>0</v>
      </c>
      <c r="CZ351" s="313">
        <f t="shared" ref="CZ351" si="8704">IF($CL351="1",BA351,0)</f>
        <v>0</v>
      </c>
      <c r="DA351" s="313">
        <f t="shared" ref="DA351" si="8705">IF($CL351="1",BB351,0)</f>
        <v>0</v>
      </c>
      <c r="DB351" s="313">
        <f t="shared" ref="DB351" si="8706">IF($CL351="1",BC351,0)</f>
        <v>0</v>
      </c>
      <c r="DC351" s="313">
        <f t="shared" ref="DC351" si="8707">IF($CL351="1",BD351,0)</f>
        <v>0</v>
      </c>
      <c r="DD351" s="313">
        <f t="shared" ref="DD351" si="8708">IF($CL351="1",BE351,0)</f>
        <v>0</v>
      </c>
      <c r="DE351" s="313">
        <f t="shared" ref="DE351" si="8709">IF($CL351="1",BF351,0)</f>
        <v>0</v>
      </c>
      <c r="DF351" s="313">
        <f t="shared" ref="DF351" si="8710">IF($CL351="1",BG351,0)</f>
        <v>0</v>
      </c>
      <c r="DG351" s="313">
        <f t="shared" ref="DG351" si="8711">IF($CL351="1",BH351,0)</f>
        <v>0</v>
      </c>
      <c r="DH351" s="310">
        <f t="shared" ref="DH351" si="8712">IF($CL351="1",BI351,0)</f>
        <v>0</v>
      </c>
      <c r="DI351" s="321">
        <f t="shared" ref="DI351" si="8713">DB351+DF351+DH351</f>
        <v>0</v>
      </c>
      <c r="DJ351" s="321">
        <f t="shared" ref="DJ351" si="8714">CZ351+DD351</f>
        <v>0</v>
      </c>
      <c r="DK351" s="322">
        <f t="shared" ref="DK351" si="8715">IF(CE351=0,1,0)</f>
        <v>1</v>
      </c>
      <c r="DL351" s="322">
        <f t="shared" ref="DL351" si="8716">IFERROR(IF($AF351="N",AH351+AJ351+AL351+AN351,AF351+AH351+AJ351+AL351+AN351),0)*$DK351</f>
        <v>0</v>
      </c>
      <c r="DM351" s="322">
        <f t="shared" ref="DM351" si="8717">(AG351+AI351+AK351+AM351+AO351)*$DK351</f>
        <v>0</v>
      </c>
      <c r="DN351" s="322">
        <f t="shared" ref="DN351" si="8718">AS351+AW351+AY351-CW351</f>
        <v>0</v>
      </c>
      <c r="DO351" s="322">
        <f t="shared" ref="DO351" si="8719">BC351+BG351+BI351-DI351</f>
        <v>0</v>
      </c>
      <c r="DP351" s="322">
        <f t="shared" ref="DP351" si="8720">DN351+DO351</f>
        <v>0</v>
      </c>
      <c r="DQ351" s="323" t="str">
        <f>IF(OR(F351=vstupy!B$40,F351=vstupy!B$41,F351=vstupy!B$42,),"0","1")</f>
        <v>1</v>
      </c>
      <c r="DR351" s="315">
        <f t="shared" ref="DR351" si="8721">IF($DQ351="1",AQ351,"0")+CF351</f>
        <v>0</v>
      </c>
      <c r="DS351" s="313">
        <f t="shared" ref="DS351" si="8722">IF($DQ351="1",AS351,"0")+CG351</f>
        <v>0</v>
      </c>
      <c r="DT351" s="313">
        <f t="shared" ref="DT351" si="8723">IF($DQ351="1",AU351,"0")+CH351</f>
        <v>0</v>
      </c>
      <c r="DU351" s="313">
        <f t="shared" ref="DU351" si="8724">IF($DQ351="1",AW351,"0")+CI351</f>
        <v>0</v>
      </c>
      <c r="DV351" s="310">
        <f t="shared" ref="DV351" si="8725">IF($DQ351="1",AY351,"0")+CJ351</f>
        <v>0</v>
      </c>
      <c r="DW351" s="311">
        <f t="shared" ref="DW351" si="8726">SUM(DR351:DV353)</f>
        <v>0</v>
      </c>
      <c r="DX351" s="315" t="str">
        <f t="shared" ref="DX351" si="8727">IF($DQ351="1",BA351,"0")</f>
        <v>0</v>
      </c>
      <c r="DY351" s="313" t="str">
        <f t="shared" ref="DY351" si="8728">IF($DQ351="1",BC351,"0")</f>
        <v>0</v>
      </c>
      <c r="DZ351" s="313" t="str">
        <f t="shared" ref="DZ351" si="8729">IF($DQ351="1",BE351,"0")</f>
        <v>0</v>
      </c>
      <c r="EA351" s="313" t="str">
        <f t="shared" ref="EA351" si="8730">IF($DQ351="1",BG351,"0")</f>
        <v>0</v>
      </c>
      <c r="EB351" s="310" t="str">
        <f t="shared" ref="EB351" si="8731">IF($DQ351="1",BI351,"0")</f>
        <v>0</v>
      </c>
      <c r="EC351" s="311">
        <f t="shared" ref="EC351" si="8732">SUM(DX351:EB353)</f>
        <v>0</v>
      </c>
      <c r="ED351" s="312">
        <f t="shared" ref="ED351" si="8733">EC351+DW351</f>
        <v>0</v>
      </c>
    </row>
    <row r="352" spans="2:134" ht="12.6" customHeight="1" x14ac:dyDescent="0.2">
      <c r="B352" s="365"/>
      <c r="C352" s="364"/>
      <c r="D352" s="364"/>
      <c r="E352" s="364"/>
      <c r="F352" s="359"/>
      <c r="G352" s="361"/>
      <c r="H352" s="302"/>
      <c r="I352" s="302"/>
      <c r="J352" s="305"/>
      <c r="K352" s="359"/>
      <c r="L352" s="344"/>
      <c r="M352" s="354"/>
      <c r="N352" s="344"/>
      <c r="O352" s="344"/>
      <c r="P352" s="344"/>
      <c r="Q352" s="345"/>
      <c r="R352" s="346"/>
      <c r="S352" s="344"/>
      <c r="T352" s="347"/>
      <c r="U352" s="345"/>
      <c r="V352" s="346"/>
      <c r="W352" s="344"/>
      <c r="X352" s="174" t="s">
        <v>157</v>
      </c>
      <c r="Y352" s="188" t="s">
        <v>152</v>
      </c>
      <c r="Z352" s="185">
        <f>VLOOKUP($X352,vstupy!$B$18:$F$31,MATCH($Y352,vstupy!$B$17:$F$17,0),0)</f>
        <v>0</v>
      </c>
      <c r="AA352" s="121" t="s">
        <v>158</v>
      </c>
      <c r="AB352" s="185">
        <f>VLOOKUP($AA352,vstupy!$B$34:$C$36,2,FALSE)</f>
        <v>0</v>
      </c>
      <c r="AC352" s="185">
        <f t="shared" si="8016"/>
        <v>0</v>
      </c>
      <c r="AD352" s="342"/>
      <c r="AE352" s="326"/>
      <c r="AF352" s="315"/>
      <c r="AG352" s="330"/>
      <c r="AH352" s="330"/>
      <c r="AI352" s="330"/>
      <c r="AJ352" s="330"/>
      <c r="AK352" s="330"/>
      <c r="AL352" s="330"/>
      <c r="AM352" s="335"/>
      <c r="AN352" s="330"/>
      <c r="AO352" s="336"/>
      <c r="AP352" s="315"/>
      <c r="AQ352" s="313"/>
      <c r="AR352" s="313"/>
      <c r="AS352" s="313"/>
      <c r="AT352" s="313"/>
      <c r="AU352" s="313"/>
      <c r="AV352" s="313"/>
      <c r="AW352" s="313"/>
      <c r="AX352" s="313"/>
      <c r="AY352" s="313"/>
      <c r="AZ352" s="313"/>
      <c r="BA352" s="313"/>
      <c r="BB352" s="313"/>
      <c r="BC352" s="313"/>
      <c r="BD352" s="313"/>
      <c r="BE352" s="313"/>
      <c r="BF352" s="313"/>
      <c r="BG352" s="313"/>
      <c r="BH352" s="313"/>
      <c r="BI352" s="324"/>
      <c r="BJ352" s="314"/>
      <c r="BK352" s="315"/>
      <c r="BL352" s="313"/>
      <c r="BM352" s="313"/>
      <c r="BN352" s="313"/>
      <c r="BO352" s="313"/>
      <c r="BP352" s="313"/>
      <c r="BQ352" s="313"/>
      <c r="BR352" s="313"/>
      <c r="BS352" s="313"/>
      <c r="BT352" s="310"/>
      <c r="BU352" s="315"/>
      <c r="BV352" s="313"/>
      <c r="BW352" s="313"/>
      <c r="BX352" s="313"/>
      <c r="BY352" s="313"/>
      <c r="BZ352" s="313"/>
      <c r="CA352" s="313"/>
      <c r="CB352" s="313"/>
      <c r="CC352" s="313"/>
      <c r="CD352" s="310"/>
      <c r="CE352" s="316"/>
      <c r="CF352" s="315"/>
      <c r="CG352" s="313"/>
      <c r="CH352" s="313"/>
      <c r="CI352" s="313"/>
      <c r="CJ352" s="310"/>
      <c r="CK352" s="317"/>
      <c r="CL352" s="319"/>
      <c r="CM352" s="315"/>
      <c r="CN352" s="313"/>
      <c r="CO352" s="313"/>
      <c r="CP352" s="313"/>
      <c r="CQ352" s="313"/>
      <c r="CR352" s="313"/>
      <c r="CS352" s="313"/>
      <c r="CT352" s="313"/>
      <c r="CU352" s="313"/>
      <c r="CV352" s="310"/>
      <c r="CW352" s="314"/>
      <c r="CX352" s="314"/>
      <c r="CY352" s="315"/>
      <c r="CZ352" s="313"/>
      <c r="DA352" s="313"/>
      <c r="DB352" s="313"/>
      <c r="DC352" s="313"/>
      <c r="DD352" s="313"/>
      <c r="DE352" s="313"/>
      <c r="DF352" s="313"/>
      <c r="DG352" s="313"/>
      <c r="DH352" s="310"/>
      <c r="DI352" s="321"/>
      <c r="DJ352" s="321"/>
      <c r="DK352" s="322"/>
      <c r="DL352" s="322"/>
      <c r="DM352" s="322"/>
      <c r="DN352" s="322"/>
      <c r="DO352" s="322"/>
      <c r="DP352" s="322"/>
      <c r="DQ352" s="323"/>
      <c r="DR352" s="315"/>
      <c r="DS352" s="313"/>
      <c r="DT352" s="313"/>
      <c r="DU352" s="313"/>
      <c r="DV352" s="310"/>
      <c r="DW352" s="311"/>
      <c r="DX352" s="315"/>
      <c r="DY352" s="313"/>
      <c r="DZ352" s="313"/>
      <c r="EA352" s="313"/>
      <c r="EB352" s="310"/>
      <c r="EC352" s="311"/>
      <c r="ED352" s="312"/>
    </row>
    <row r="353" spans="2:134" ht="12.6" customHeight="1" thickBot="1" x14ac:dyDescent="0.25">
      <c r="B353" s="365"/>
      <c r="C353" s="364"/>
      <c r="D353" s="364"/>
      <c r="E353" s="364"/>
      <c r="F353" s="360"/>
      <c r="G353" s="361"/>
      <c r="H353" s="303"/>
      <c r="I353" s="303"/>
      <c r="J353" s="306"/>
      <c r="K353" s="360"/>
      <c r="L353" s="344"/>
      <c r="M353" s="354"/>
      <c r="N353" s="344"/>
      <c r="O353" s="344"/>
      <c r="P353" s="344"/>
      <c r="Q353" s="345"/>
      <c r="R353" s="346"/>
      <c r="S353" s="344"/>
      <c r="T353" s="347"/>
      <c r="U353" s="345"/>
      <c r="V353" s="346"/>
      <c r="W353" s="344"/>
      <c r="X353" s="174" t="s">
        <v>157</v>
      </c>
      <c r="Y353" s="188" t="s">
        <v>152</v>
      </c>
      <c r="Z353" s="185">
        <f>VLOOKUP($X353,vstupy!$B$18:$F$31,MATCH($Y353,vstupy!$B$17:$F$17,0),0)</f>
        <v>0</v>
      </c>
      <c r="AA353" s="121" t="s">
        <v>158</v>
      </c>
      <c r="AB353" s="185">
        <f>VLOOKUP($AA353,vstupy!$B$34:$C$36,2,FALSE)</f>
        <v>0</v>
      </c>
      <c r="AC353" s="185">
        <f t="shared" si="8016"/>
        <v>0</v>
      </c>
      <c r="AD353" s="343"/>
      <c r="AE353" s="327"/>
      <c r="AF353" s="329"/>
      <c r="AG353" s="331"/>
      <c r="AH353" s="331"/>
      <c r="AI353" s="330"/>
      <c r="AJ353" s="331"/>
      <c r="AK353" s="331"/>
      <c r="AL353" s="331"/>
      <c r="AM353" s="333"/>
      <c r="AN353" s="330"/>
      <c r="AO353" s="337"/>
      <c r="AP353" s="315"/>
      <c r="AQ353" s="313"/>
      <c r="AR353" s="313"/>
      <c r="AS353" s="313"/>
      <c r="AT353" s="313"/>
      <c r="AU353" s="313"/>
      <c r="AV353" s="313"/>
      <c r="AW353" s="313"/>
      <c r="AX353" s="313"/>
      <c r="AY353" s="313"/>
      <c r="AZ353" s="313"/>
      <c r="BA353" s="313"/>
      <c r="BB353" s="313"/>
      <c r="BC353" s="313"/>
      <c r="BD353" s="313"/>
      <c r="BE353" s="313"/>
      <c r="BF353" s="313"/>
      <c r="BG353" s="313"/>
      <c r="BH353" s="313"/>
      <c r="BI353" s="324"/>
      <c r="BJ353" s="314"/>
      <c r="BK353" s="315"/>
      <c r="BL353" s="313"/>
      <c r="BM353" s="313"/>
      <c r="BN353" s="313"/>
      <c r="BO353" s="313"/>
      <c r="BP353" s="313"/>
      <c r="BQ353" s="313"/>
      <c r="BR353" s="313"/>
      <c r="BS353" s="313"/>
      <c r="BT353" s="310"/>
      <c r="BU353" s="315"/>
      <c r="BV353" s="313"/>
      <c r="BW353" s="313"/>
      <c r="BX353" s="313"/>
      <c r="BY353" s="313"/>
      <c r="BZ353" s="313"/>
      <c r="CA353" s="313"/>
      <c r="CB353" s="313"/>
      <c r="CC353" s="313"/>
      <c r="CD353" s="310"/>
      <c r="CE353" s="316"/>
      <c r="CF353" s="315"/>
      <c r="CG353" s="313"/>
      <c r="CH353" s="313"/>
      <c r="CI353" s="313"/>
      <c r="CJ353" s="310"/>
      <c r="CK353" s="317"/>
      <c r="CL353" s="320"/>
      <c r="CM353" s="315"/>
      <c r="CN353" s="313"/>
      <c r="CO353" s="313"/>
      <c r="CP353" s="313"/>
      <c r="CQ353" s="313"/>
      <c r="CR353" s="313"/>
      <c r="CS353" s="313"/>
      <c r="CT353" s="313"/>
      <c r="CU353" s="313"/>
      <c r="CV353" s="310"/>
      <c r="CW353" s="314"/>
      <c r="CX353" s="314"/>
      <c r="CY353" s="315"/>
      <c r="CZ353" s="313"/>
      <c r="DA353" s="313"/>
      <c r="DB353" s="313"/>
      <c r="DC353" s="313"/>
      <c r="DD353" s="313"/>
      <c r="DE353" s="313"/>
      <c r="DF353" s="313"/>
      <c r="DG353" s="313"/>
      <c r="DH353" s="310"/>
      <c r="DI353" s="321"/>
      <c r="DJ353" s="321"/>
      <c r="DK353" s="322"/>
      <c r="DL353" s="322"/>
      <c r="DM353" s="322"/>
      <c r="DN353" s="322"/>
      <c r="DO353" s="322"/>
      <c r="DP353" s="322"/>
      <c r="DQ353" s="323"/>
      <c r="DR353" s="315"/>
      <c r="DS353" s="313"/>
      <c r="DT353" s="313"/>
      <c r="DU353" s="313"/>
      <c r="DV353" s="310"/>
      <c r="DW353" s="311"/>
      <c r="DX353" s="315"/>
      <c r="DY353" s="313"/>
      <c r="DZ353" s="313"/>
      <c r="EA353" s="313"/>
      <c r="EB353" s="310"/>
      <c r="EC353" s="311"/>
      <c r="ED353" s="312"/>
    </row>
    <row r="354" spans="2:134" ht="12.6" customHeight="1" x14ac:dyDescent="0.2">
      <c r="B354" s="366">
        <f t="shared" ref="B354" si="8734">B351+1</f>
        <v>116</v>
      </c>
      <c r="C354" s="363"/>
      <c r="D354" s="363"/>
      <c r="E354" s="363"/>
      <c r="F354" s="355"/>
      <c r="G354" s="362"/>
      <c r="H354" s="307" t="str">
        <f t="shared" si="7506"/>
        <v/>
      </c>
      <c r="I354" s="307" t="str">
        <f t="shared" si="7913"/>
        <v>NA</v>
      </c>
      <c r="J354" s="298">
        <f t="shared" si="7914"/>
        <v>1</v>
      </c>
      <c r="K354" s="355"/>
      <c r="L354" s="348"/>
      <c r="M354" s="354">
        <f t="shared" ref="M354" si="8735">IF(L354="N",0,L354)</f>
        <v>0</v>
      </c>
      <c r="N354" s="348" t="s">
        <v>212</v>
      </c>
      <c r="O354" s="348"/>
      <c r="P354" s="348"/>
      <c r="Q354" s="349" t="s">
        <v>36</v>
      </c>
      <c r="R354" s="350">
        <f>VLOOKUP(Q354,vstupy!$B$3:$C$15,2,FALSE)</f>
        <v>0</v>
      </c>
      <c r="S354" s="348"/>
      <c r="T354" s="351"/>
      <c r="U354" s="349" t="s">
        <v>36</v>
      </c>
      <c r="V354" s="350">
        <f>VLOOKUP(U354,vstupy!$B$3:$C$15,2,FALSE)</f>
        <v>0</v>
      </c>
      <c r="W354" s="348"/>
      <c r="X354" s="283" t="s">
        <v>157</v>
      </c>
      <c r="Y354" s="284" t="s">
        <v>152</v>
      </c>
      <c r="Z354" s="285">
        <f>VLOOKUP($X354,vstupy!$B$18:$F$31,MATCH($Y354,vstupy!$B$17:$F$17,0),0)</f>
        <v>0</v>
      </c>
      <c r="AA354" s="286" t="s">
        <v>158</v>
      </c>
      <c r="AB354" s="285">
        <f>VLOOKUP($AA354,vstupy!$B$34:$C$36,2,FALSE)</f>
        <v>0</v>
      </c>
      <c r="AC354" s="285">
        <f t="shared" si="8016"/>
        <v>0</v>
      </c>
      <c r="AD354" s="338" t="s">
        <v>36</v>
      </c>
      <c r="AE354" s="325">
        <f>VLOOKUP(AD354,vstupy!$B$3:$C$15,2,FALSE)</f>
        <v>0</v>
      </c>
      <c r="AF354" s="328" t="str">
        <f t="shared" ref="AF354" si="8736">IFERROR(IF(M354=0,"N",O354/L354*J354),0)</f>
        <v>N</v>
      </c>
      <c r="AG354" s="330">
        <f t="shared" ref="AG354" si="8737">O354*J354</f>
        <v>0</v>
      </c>
      <c r="AH354" s="332">
        <f t="shared" ref="AH354" si="8738">P354*R354*J354</f>
        <v>0</v>
      </c>
      <c r="AI354" s="333">
        <f t="shared" ref="AI354" si="8739">IFERROR(AH354*M354,0)</f>
        <v>0</v>
      </c>
      <c r="AJ354" s="332" t="str">
        <f t="shared" ref="AJ354" si="8740">IFERROR(IF(M354=0,"N",S354/L354*J354),0)</f>
        <v>N</v>
      </c>
      <c r="AK354" s="330">
        <f t="shared" ref="AK354" si="8741">S354*J354</f>
        <v>0</v>
      </c>
      <c r="AL354" s="330">
        <f t="shared" ref="AL354" si="8742">T354*V354*J354</f>
        <v>0</v>
      </c>
      <c r="AM354" s="334">
        <f t="shared" ref="AM354" si="8743">IFERROR(AL354*M354,0)</f>
        <v>0</v>
      </c>
      <c r="AN354" s="333">
        <f t="shared" ref="AN354" si="8744">IF(W354&gt;0,IF(AE354&gt;0,($G$5/160)*(W354/60)*AE354*J354,0),IF(AE354&gt;0,($G$5/160)*((AC354+AC355+AC356)/60)*AE354*J354,0))</f>
        <v>0</v>
      </c>
      <c r="AO354" s="336">
        <f t="shared" ref="AO354" si="8745">IFERROR(AN354*M354,0)</f>
        <v>0</v>
      </c>
      <c r="AP354" s="315">
        <f t="shared" ref="AP354" si="8746">IF($N354="In (zvyšuje náklady)",AF354,0)</f>
        <v>0</v>
      </c>
      <c r="AQ354" s="313">
        <f t="shared" ref="AQ354" si="8747">IF($N354="In (zvyšuje náklady)",AG354,0)</f>
        <v>0</v>
      </c>
      <c r="AR354" s="313">
        <f t="shared" ref="AR354" si="8748">IF($N354="In (zvyšuje náklady)",AH354,0)</f>
        <v>0</v>
      </c>
      <c r="AS354" s="313">
        <f t="shared" ref="AS354" si="8749">IF($N354="In (zvyšuje náklady)",AI354,0)</f>
        <v>0</v>
      </c>
      <c r="AT354" s="313">
        <f t="shared" ref="AT354" si="8750">IF($N354="In (zvyšuje náklady)",AJ354,0)</f>
        <v>0</v>
      </c>
      <c r="AU354" s="313">
        <f t="shared" ref="AU354" si="8751">IF($N354="In (zvyšuje náklady)",AK354,0)</f>
        <v>0</v>
      </c>
      <c r="AV354" s="313">
        <f t="shared" ref="AV354" si="8752">IF($N354="In (zvyšuje náklady)",AL354,0)</f>
        <v>0</v>
      </c>
      <c r="AW354" s="313">
        <f t="shared" ref="AW354" si="8753">IF($N354="In (zvyšuje náklady)",AM354,0)</f>
        <v>0</v>
      </c>
      <c r="AX354" s="313">
        <f t="shared" ref="AX354" si="8754">IF($N354="In (zvyšuje náklady)",AN354,0)</f>
        <v>0</v>
      </c>
      <c r="AY354" s="313">
        <f t="shared" ref="AY354" si="8755">IF($N354="In (zvyšuje náklady)",AO354,0)</f>
        <v>0</v>
      </c>
      <c r="AZ354" s="313" t="str">
        <f t="shared" ref="AZ354" si="8756">IF($N354="Out (znižuje náklady)",AF354,"0")</f>
        <v>0</v>
      </c>
      <c r="BA354" s="313" t="str">
        <f t="shared" ref="BA354" si="8757">IF($N354="Out (znižuje náklady)",AG354,"0")</f>
        <v>0</v>
      </c>
      <c r="BB354" s="313" t="str">
        <f t="shared" ref="BB354" si="8758">IF($N354="Out (znižuje náklady)",AH354,"0")</f>
        <v>0</v>
      </c>
      <c r="BC354" s="313" t="str">
        <f t="shared" ref="BC354" si="8759">IF($N354="Out (znižuje náklady)",AI354,"0")</f>
        <v>0</v>
      </c>
      <c r="BD354" s="313" t="str">
        <f t="shared" ref="BD354" si="8760">IF($N354="Out (znižuje náklady)",AJ354,"0")</f>
        <v>0</v>
      </c>
      <c r="BE354" s="313" t="str">
        <f t="shared" ref="BE354" si="8761">IF($N354="Out (znižuje náklady)",AK354,"0")</f>
        <v>0</v>
      </c>
      <c r="BF354" s="313" t="str">
        <f t="shared" ref="BF354" si="8762">IF($N354="Out (znižuje náklady)",AL354,"0")</f>
        <v>0</v>
      </c>
      <c r="BG354" s="313" t="str">
        <f t="shared" ref="BG354" si="8763">IF($N354="Out (znižuje náklady)",AM354,"0")</f>
        <v>0</v>
      </c>
      <c r="BH354" s="313" t="str">
        <f t="shared" ref="BH354" si="8764">IF($N354="Out (znižuje náklady)",AN354,"0")</f>
        <v>0</v>
      </c>
      <c r="BI354" s="324" t="str">
        <f t="shared" ref="BI354" si="8765">IF($N354="Out (znižuje náklady)",AO354,"0")</f>
        <v>0</v>
      </c>
      <c r="BJ354" s="314">
        <f>IF(F354=vstupy!$B$47,0,1)</f>
        <v>1</v>
      </c>
      <c r="BK354" s="315">
        <f t="shared" ref="BK354" si="8766">$BJ354*AP354</f>
        <v>0</v>
      </c>
      <c r="BL354" s="313">
        <f t="shared" ref="BL354" si="8767">$BJ354*AQ354</f>
        <v>0</v>
      </c>
      <c r="BM354" s="313">
        <f t="shared" ref="BM354" si="8768">$BJ354*AR354</f>
        <v>0</v>
      </c>
      <c r="BN354" s="313">
        <f t="shared" ref="BN354" si="8769">$BJ354*AS354</f>
        <v>0</v>
      </c>
      <c r="BO354" s="313">
        <f t="shared" ref="BO354" si="8770">$BJ354*AT354</f>
        <v>0</v>
      </c>
      <c r="BP354" s="313">
        <f t="shared" ref="BP354" si="8771">$BJ354*AU354</f>
        <v>0</v>
      </c>
      <c r="BQ354" s="313">
        <f t="shared" ref="BQ354" si="8772">$BJ354*AV354</f>
        <v>0</v>
      </c>
      <c r="BR354" s="313">
        <f t="shared" ref="BR354" si="8773">$BJ354*AW354</f>
        <v>0</v>
      </c>
      <c r="BS354" s="313">
        <f t="shared" ref="BS354" si="8774">$BJ354*AX354</f>
        <v>0</v>
      </c>
      <c r="BT354" s="310">
        <f t="shared" ref="BT354" si="8775">$BJ354*AY354</f>
        <v>0</v>
      </c>
      <c r="BU354" s="315">
        <f t="shared" ref="BU354" si="8776">$BJ354*AZ354</f>
        <v>0</v>
      </c>
      <c r="BV354" s="313">
        <f t="shared" ref="BV354" si="8777">$BJ354*BA354</f>
        <v>0</v>
      </c>
      <c r="BW354" s="313">
        <f t="shared" ref="BW354" si="8778">$BJ354*BB354</f>
        <v>0</v>
      </c>
      <c r="BX354" s="313">
        <f t="shared" ref="BX354" si="8779">$BJ354*BC354</f>
        <v>0</v>
      </c>
      <c r="BY354" s="313">
        <f t="shared" ref="BY354" si="8780">$BJ354*BD354</f>
        <v>0</v>
      </c>
      <c r="BZ354" s="313">
        <f t="shared" ref="BZ354" si="8781">$BJ354*BE354</f>
        <v>0</v>
      </c>
      <c r="CA354" s="313">
        <f t="shared" ref="CA354" si="8782">$BJ354*BF354</f>
        <v>0</v>
      </c>
      <c r="CB354" s="313">
        <f t="shared" ref="CB354" si="8783">$BJ354*BG354</f>
        <v>0</v>
      </c>
      <c r="CC354" s="313">
        <f t="shared" ref="CC354" si="8784">$BJ354*BH354</f>
        <v>0</v>
      </c>
      <c r="CD354" s="310">
        <f t="shared" ref="CD354" si="8785">$BJ354*BI354</f>
        <v>0</v>
      </c>
      <c r="CE354" s="316">
        <f t="shared" ref="CE354" si="8786">IF(N354="Nemení sa",1,0)</f>
        <v>0</v>
      </c>
      <c r="CF354" s="315">
        <f t="shared" ref="CF354" si="8787">AG354*$CE354</f>
        <v>0</v>
      </c>
      <c r="CG354" s="313">
        <f t="shared" ref="CG354" si="8788">AI354*$CE354</f>
        <v>0</v>
      </c>
      <c r="CH354" s="313">
        <f t="shared" ref="CH354" si="8789">AK354*$CE354</f>
        <v>0</v>
      </c>
      <c r="CI354" s="313">
        <f t="shared" ref="CI354" si="8790">AM354*$CE354</f>
        <v>0</v>
      </c>
      <c r="CJ354" s="310">
        <f t="shared" ref="CJ354" si="8791">AO354*$CE354</f>
        <v>0</v>
      </c>
      <c r="CK354" s="317">
        <f t="shared" ref="CK354" si="8792">SUM(CF354:CJ356)</f>
        <v>0</v>
      </c>
      <c r="CL354" s="318">
        <f>IF(F354=vstupy!B$42,"1",0)</f>
        <v>0</v>
      </c>
      <c r="CM354" s="315">
        <f t="shared" ref="CM354" si="8793">IF($CL354="1",AP354,0)</f>
        <v>0</v>
      </c>
      <c r="CN354" s="313">
        <f t="shared" ref="CN354" si="8794">IF($CL354="1",AQ354,0)</f>
        <v>0</v>
      </c>
      <c r="CO354" s="313">
        <f t="shared" ref="CO354" si="8795">IF($CL354="1",AR354,0)</f>
        <v>0</v>
      </c>
      <c r="CP354" s="313">
        <f t="shared" ref="CP354" si="8796">IF($CL354="1",AS354,0)</f>
        <v>0</v>
      </c>
      <c r="CQ354" s="313">
        <f t="shared" ref="CQ354" si="8797">IF($CL354="1",AT354,0)</f>
        <v>0</v>
      </c>
      <c r="CR354" s="313">
        <f t="shared" ref="CR354" si="8798">IF($CL354="1",AU354,0)</f>
        <v>0</v>
      </c>
      <c r="CS354" s="313">
        <f t="shared" ref="CS354" si="8799">IF($CL354="1",AV354,0)</f>
        <v>0</v>
      </c>
      <c r="CT354" s="313">
        <f t="shared" ref="CT354" si="8800">IF($CL354="1",AW354,0)</f>
        <v>0</v>
      </c>
      <c r="CU354" s="313">
        <f t="shared" ref="CU354" si="8801">IF($CL354="1",AX354,0)</f>
        <v>0</v>
      </c>
      <c r="CV354" s="310">
        <f t="shared" ref="CV354" si="8802">IF($CL354="1",AY354,0)</f>
        <v>0</v>
      </c>
      <c r="CW354" s="314">
        <f t="shared" ref="CW354" si="8803">CP354+CT354+CV354</f>
        <v>0</v>
      </c>
      <c r="CX354" s="314">
        <f t="shared" ref="CX354" si="8804">CN354+CR354</f>
        <v>0</v>
      </c>
      <c r="CY354" s="315">
        <f t="shared" ref="CY354" si="8805">IF($CL354="1",AZ354,0)</f>
        <v>0</v>
      </c>
      <c r="CZ354" s="313">
        <f t="shared" ref="CZ354" si="8806">IF($CL354="1",BA354,0)</f>
        <v>0</v>
      </c>
      <c r="DA354" s="313">
        <f t="shared" ref="DA354" si="8807">IF($CL354="1",BB354,0)</f>
        <v>0</v>
      </c>
      <c r="DB354" s="313">
        <f t="shared" ref="DB354" si="8808">IF($CL354="1",BC354,0)</f>
        <v>0</v>
      </c>
      <c r="DC354" s="313">
        <f t="shared" ref="DC354" si="8809">IF($CL354="1",BD354,0)</f>
        <v>0</v>
      </c>
      <c r="DD354" s="313">
        <f t="shared" ref="DD354" si="8810">IF($CL354="1",BE354,0)</f>
        <v>0</v>
      </c>
      <c r="DE354" s="313">
        <f t="shared" ref="DE354" si="8811">IF($CL354="1",BF354,0)</f>
        <v>0</v>
      </c>
      <c r="DF354" s="313">
        <f t="shared" ref="DF354" si="8812">IF($CL354="1",BG354,0)</f>
        <v>0</v>
      </c>
      <c r="DG354" s="313">
        <f t="shared" ref="DG354" si="8813">IF($CL354="1",BH354,0)</f>
        <v>0</v>
      </c>
      <c r="DH354" s="310">
        <f t="shared" ref="DH354" si="8814">IF($CL354="1",BI354,0)</f>
        <v>0</v>
      </c>
      <c r="DI354" s="321">
        <f t="shared" ref="DI354" si="8815">DB354+DF354+DH354</f>
        <v>0</v>
      </c>
      <c r="DJ354" s="321">
        <f t="shared" ref="DJ354" si="8816">CZ354+DD354</f>
        <v>0</v>
      </c>
      <c r="DK354" s="322">
        <f t="shared" ref="DK354" si="8817">IF(CE354=0,1,0)</f>
        <v>1</v>
      </c>
      <c r="DL354" s="322">
        <f t="shared" ref="DL354" si="8818">IFERROR(IF($AF354="N",AH354+AJ354+AL354+AN354,AF354+AH354+AJ354+AL354+AN354),0)*$DK354</f>
        <v>0</v>
      </c>
      <c r="DM354" s="322">
        <f t="shared" ref="DM354" si="8819">(AG354+AI354+AK354+AM354+AO354)*$DK354</f>
        <v>0</v>
      </c>
      <c r="DN354" s="322">
        <f t="shared" ref="DN354" si="8820">AS354+AW354+AY354-CW354</f>
        <v>0</v>
      </c>
      <c r="DO354" s="322">
        <f t="shared" ref="DO354" si="8821">BC354+BG354+BI354-DI354</f>
        <v>0</v>
      </c>
      <c r="DP354" s="322">
        <f t="shared" ref="DP354" si="8822">DN354+DO354</f>
        <v>0</v>
      </c>
      <c r="DQ354" s="323" t="str">
        <f>IF(OR(F354=vstupy!B$40,F354=vstupy!B$41,F354=vstupy!B$42,),"0","1")</f>
        <v>1</v>
      </c>
      <c r="DR354" s="315">
        <f t="shared" ref="DR354" si="8823">IF($DQ354="1",AQ354,"0")+CF354</f>
        <v>0</v>
      </c>
      <c r="DS354" s="313">
        <f t="shared" ref="DS354" si="8824">IF($DQ354="1",AS354,"0")+CG354</f>
        <v>0</v>
      </c>
      <c r="DT354" s="313">
        <f t="shared" ref="DT354" si="8825">IF($DQ354="1",AU354,"0")+CH354</f>
        <v>0</v>
      </c>
      <c r="DU354" s="313">
        <f t="shared" ref="DU354" si="8826">IF($DQ354="1",AW354,"0")+CI354</f>
        <v>0</v>
      </c>
      <c r="DV354" s="310">
        <f t="shared" ref="DV354" si="8827">IF($DQ354="1",AY354,"0")+CJ354</f>
        <v>0</v>
      </c>
      <c r="DW354" s="311">
        <f t="shared" ref="DW354" si="8828">SUM(DR354:DV356)</f>
        <v>0</v>
      </c>
      <c r="DX354" s="315" t="str">
        <f t="shared" ref="DX354" si="8829">IF($DQ354="1",BA354,"0")</f>
        <v>0</v>
      </c>
      <c r="DY354" s="313" t="str">
        <f t="shared" ref="DY354" si="8830">IF($DQ354="1",BC354,"0")</f>
        <v>0</v>
      </c>
      <c r="DZ354" s="313" t="str">
        <f t="shared" ref="DZ354" si="8831">IF($DQ354="1",BE354,"0")</f>
        <v>0</v>
      </c>
      <c r="EA354" s="313" t="str">
        <f t="shared" ref="EA354" si="8832">IF($DQ354="1",BG354,"0")</f>
        <v>0</v>
      </c>
      <c r="EB354" s="310" t="str">
        <f t="shared" ref="EB354" si="8833">IF($DQ354="1",BI354,"0")</f>
        <v>0</v>
      </c>
      <c r="EC354" s="311">
        <f t="shared" ref="EC354" si="8834">SUM(DX354:EB356)</f>
        <v>0</v>
      </c>
      <c r="ED354" s="312">
        <f t="shared" ref="ED354" si="8835">EC354+DW354</f>
        <v>0</v>
      </c>
    </row>
    <row r="355" spans="2:134" ht="12.6" customHeight="1" x14ac:dyDescent="0.2">
      <c r="B355" s="366"/>
      <c r="C355" s="363"/>
      <c r="D355" s="363"/>
      <c r="E355" s="363"/>
      <c r="F355" s="356"/>
      <c r="G355" s="362"/>
      <c r="H355" s="308"/>
      <c r="I355" s="308"/>
      <c r="J355" s="299"/>
      <c r="K355" s="356"/>
      <c r="L355" s="348"/>
      <c r="M355" s="354"/>
      <c r="N355" s="348"/>
      <c r="O355" s="348"/>
      <c r="P355" s="348"/>
      <c r="Q355" s="349"/>
      <c r="R355" s="350"/>
      <c r="S355" s="348"/>
      <c r="T355" s="351"/>
      <c r="U355" s="349"/>
      <c r="V355" s="350"/>
      <c r="W355" s="348"/>
      <c r="X355" s="283" t="s">
        <v>157</v>
      </c>
      <c r="Y355" s="284" t="s">
        <v>152</v>
      </c>
      <c r="Z355" s="285">
        <f>VLOOKUP($X355,vstupy!$B$18:$F$31,MATCH($Y355,vstupy!$B$17:$F$17,0),0)</f>
        <v>0</v>
      </c>
      <c r="AA355" s="286" t="s">
        <v>158</v>
      </c>
      <c r="AB355" s="285">
        <f>VLOOKUP($AA355,vstupy!$B$34:$C$36,2,FALSE)</f>
        <v>0</v>
      </c>
      <c r="AC355" s="285">
        <f t="shared" si="8016"/>
        <v>0</v>
      </c>
      <c r="AD355" s="339"/>
      <c r="AE355" s="326"/>
      <c r="AF355" s="315"/>
      <c r="AG355" s="330"/>
      <c r="AH355" s="330"/>
      <c r="AI355" s="330"/>
      <c r="AJ355" s="330"/>
      <c r="AK355" s="330"/>
      <c r="AL355" s="330"/>
      <c r="AM355" s="335"/>
      <c r="AN355" s="330"/>
      <c r="AO355" s="336"/>
      <c r="AP355" s="315"/>
      <c r="AQ355" s="313"/>
      <c r="AR355" s="313"/>
      <c r="AS355" s="313"/>
      <c r="AT355" s="313"/>
      <c r="AU355" s="313"/>
      <c r="AV355" s="313"/>
      <c r="AW355" s="313"/>
      <c r="AX355" s="313"/>
      <c r="AY355" s="313"/>
      <c r="AZ355" s="313"/>
      <c r="BA355" s="313"/>
      <c r="BB355" s="313"/>
      <c r="BC355" s="313"/>
      <c r="BD355" s="313"/>
      <c r="BE355" s="313"/>
      <c r="BF355" s="313"/>
      <c r="BG355" s="313"/>
      <c r="BH355" s="313"/>
      <c r="BI355" s="324"/>
      <c r="BJ355" s="314"/>
      <c r="BK355" s="315"/>
      <c r="BL355" s="313"/>
      <c r="BM355" s="313"/>
      <c r="BN355" s="313"/>
      <c r="BO355" s="313"/>
      <c r="BP355" s="313"/>
      <c r="BQ355" s="313"/>
      <c r="BR355" s="313"/>
      <c r="BS355" s="313"/>
      <c r="BT355" s="310"/>
      <c r="BU355" s="315"/>
      <c r="BV355" s="313"/>
      <c r="BW355" s="313"/>
      <c r="BX355" s="313"/>
      <c r="BY355" s="313"/>
      <c r="BZ355" s="313"/>
      <c r="CA355" s="313"/>
      <c r="CB355" s="313"/>
      <c r="CC355" s="313"/>
      <c r="CD355" s="310"/>
      <c r="CE355" s="316"/>
      <c r="CF355" s="315"/>
      <c r="CG355" s="313"/>
      <c r="CH355" s="313"/>
      <c r="CI355" s="313"/>
      <c r="CJ355" s="310"/>
      <c r="CK355" s="317"/>
      <c r="CL355" s="319"/>
      <c r="CM355" s="315"/>
      <c r="CN355" s="313"/>
      <c r="CO355" s="313"/>
      <c r="CP355" s="313"/>
      <c r="CQ355" s="313"/>
      <c r="CR355" s="313"/>
      <c r="CS355" s="313"/>
      <c r="CT355" s="313"/>
      <c r="CU355" s="313"/>
      <c r="CV355" s="310"/>
      <c r="CW355" s="314"/>
      <c r="CX355" s="314"/>
      <c r="CY355" s="315"/>
      <c r="CZ355" s="313"/>
      <c r="DA355" s="313"/>
      <c r="DB355" s="313"/>
      <c r="DC355" s="313"/>
      <c r="DD355" s="313"/>
      <c r="DE355" s="313"/>
      <c r="DF355" s="313"/>
      <c r="DG355" s="313"/>
      <c r="DH355" s="310"/>
      <c r="DI355" s="321"/>
      <c r="DJ355" s="321"/>
      <c r="DK355" s="322"/>
      <c r="DL355" s="322"/>
      <c r="DM355" s="322"/>
      <c r="DN355" s="322"/>
      <c r="DO355" s="322"/>
      <c r="DP355" s="322"/>
      <c r="DQ355" s="323"/>
      <c r="DR355" s="315"/>
      <c r="DS355" s="313"/>
      <c r="DT355" s="313"/>
      <c r="DU355" s="313"/>
      <c r="DV355" s="310"/>
      <c r="DW355" s="311"/>
      <c r="DX355" s="315"/>
      <c r="DY355" s="313"/>
      <c r="DZ355" s="313"/>
      <c r="EA355" s="313"/>
      <c r="EB355" s="310"/>
      <c r="EC355" s="311"/>
      <c r="ED355" s="312"/>
    </row>
    <row r="356" spans="2:134" ht="12.6" customHeight="1" thickBot="1" x14ac:dyDescent="0.25">
      <c r="B356" s="366"/>
      <c r="C356" s="363"/>
      <c r="D356" s="363"/>
      <c r="E356" s="363"/>
      <c r="F356" s="357"/>
      <c r="G356" s="362"/>
      <c r="H356" s="309"/>
      <c r="I356" s="309"/>
      <c r="J356" s="300"/>
      <c r="K356" s="357"/>
      <c r="L356" s="348"/>
      <c r="M356" s="354"/>
      <c r="N356" s="348"/>
      <c r="O356" s="348"/>
      <c r="P356" s="348"/>
      <c r="Q356" s="349"/>
      <c r="R356" s="350"/>
      <c r="S356" s="348"/>
      <c r="T356" s="351"/>
      <c r="U356" s="349"/>
      <c r="V356" s="350"/>
      <c r="W356" s="348"/>
      <c r="X356" s="283" t="s">
        <v>157</v>
      </c>
      <c r="Y356" s="284" t="s">
        <v>152</v>
      </c>
      <c r="Z356" s="285">
        <f>VLOOKUP($X356,vstupy!$B$18:$F$31,MATCH($Y356,vstupy!$B$17:$F$17,0),0)</f>
        <v>0</v>
      </c>
      <c r="AA356" s="286" t="s">
        <v>158</v>
      </c>
      <c r="AB356" s="285">
        <f>VLOOKUP($AA356,vstupy!$B$34:$C$36,2,FALSE)</f>
        <v>0</v>
      </c>
      <c r="AC356" s="285">
        <f t="shared" si="8016"/>
        <v>0</v>
      </c>
      <c r="AD356" s="340"/>
      <c r="AE356" s="327"/>
      <c r="AF356" s="329"/>
      <c r="AG356" s="331"/>
      <c r="AH356" s="331"/>
      <c r="AI356" s="330"/>
      <c r="AJ356" s="331"/>
      <c r="AK356" s="331"/>
      <c r="AL356" s="331"/>
      <c r="AM356" s="333"/>
      <c r="AN356" s="330"/>
      <c r="AO356" s="337"/>
      <c r="AP356" s="315"/>
      <c r="AQ356" s="313"/>
      <c r="AR356" s="313"/>
      <c r="AS356" s="313"/>
      <c r="AT356" s="313"/>
      <c r="AU356" s="313"/>
      <c r="AV356" s="313"/>
      <c r="AW356" s="313"/>
      <c r="AX356" s="313"/>
      <c r="AY356" s="313"/>
      <c r="AZ356" s="313"/>
      <c r="BA356" s="313"/>
      <c r="BB356" s="313"/>
      <c r="BC356" s="313"/>
      <c r="BD356" s="313"/>
      <c r="BE356" s="313"/>
      <c r="BF356" s="313"/>
      <c r="BG356" s="313"/>
      <c r="BH356" s="313"/>
      <c r="BI356" s="324"/>
      <c r="BJ356" s="314"/>
      <c r="BK356" s="315"/>
      <c r="BL356" s="313"/>
      <c r="BM356" s="313"/>
      <c r="BN356" s="313"/>
      <c r="BO356" s="313"/>
      <c r="BP356" s="313"/>
      <c r="BQ356" s="313"/>
      <c r="BR356" s="313"/>
      <c r="BS356" s="313"/>
      <c r="BT356" s="310"/>
      <c r="BU356" s="315"/>
      <c r="BV356" s="313"/>
      <c r="BW356" s="313"/>
      <c r="BX356" s="313"/>
      <c r="BY356" s="313"/>
      <c r="BZ356" s="313"/>
      <c r="CA356" s="313"/>
      <c r="CB356" s="313"/>
      <c r="CC356" s="313"/>
      <c r="CD356" s="310"/>
      <c r="CE356" s="316"/>
      <c r="CF356" s="315"/>
      <c r="CG356" s="313"/>
      <c r="CH356" s="313"/>
      <c r="CI356" s="313"/>
      <c r="CJ356" s="310"/>
      <c r="CK356" s="317"/>
      <c r="CL356" s="320"/>
      <c r="CM356" s="315"/>
      <c r="CN356" s="313"/>
      <c r="CO356" s="313"/>
      <c r="CP356" s="313"/>
      <c r="CQ356" s="313"/>
      <c r="CR356" s="313"/>
      <c r="CS356" s="313"/>
      <c r="CT356" s="313"/>
      <c r="CU356" s="313"/>
      <c r="CV356" s="310"/>
      <c r="CW356" s="314"/>
      <c r="CX356" s="314"/>
      <c r="CY356" s="315"/>
      <c r="CZ356" s="313"/>
      <c r="DA356" s="313"/>
      <c r="DB356" s="313"/>
      <c r="DC356" s="313"/>
      <c r="DD356" s="313"/>
      <c r="DE356" s="313"/>
      <c r="DF356" s="313"/>
      <c r="DG356" s="313"/>
      <c r="DH356" s="310"/>
      <c r="DI356" s="321"/>
      <c r="DJ356" s="321"/>
      <c r="DK356" s="322"/>
      <c r="DL356" s="322"/>
      <c r="DM356" s="322"/>
      <c r="DN356" s="322"/>
      <c r="DO356" s="322"/>
      <c r="DP356" s="322"/>
      <c r="DQ356" s="323"/>
      <c r="DR356" s="315"/>
      <c r="DS356" s="313"/>
      <c r="DT356" s="313"/>
      <c r="DU356" s="313"/>
      <c r="DV356" s="310"/>
      <c r="DW356" s="311"/>
      <c r="DX356" s="315"/>
      <c r="DY356" s="313"/>
      <c r="DZ356" s="313"/>
      <c r="EA356" s="313"/>
      <c r="EB356" s="310"/>
      <c r="EC356" s="311"/>
      <c r="ED356" s="312"/>
    </row>
    <row r="357" spans="2:134" ht="12.6" customHeight="1" x14ac:dyDescent="0.2">
      <c r="B357" s="365">
        <f t="shared" si="8223"/>
        <v>117</v>
      </c>
      <c r="C357" s="364"/>
      <c r="D357" s="364"/>
      <c r="E357" s="364"/>
      <c r="F357" s="358"/>
      <c r="G357" s="361"/>
      <c r="H357" s="301" t="str">
        <f t="shared" si="7402"/>
        <v/>
      </c>
      <c r="I357" s="301" t="str">
        <f t="shared" si="8018"/>
        <v>NA</v>
      </c>
      <c r="J357" s="304">
        <f t="shared" ref="J357" si="8836">IF(I357&gt;12,1,I357/12)</f>
        <v>1</v>
      </c>
      <c r="K357" s="358"/>
      <c r="L357" s="344"/>
      <c r="M357" s="354">
        <f t="shared" ref="M357" si="8837">IF(L357="N",0,L357)</f>
        <v>0</v>
      </c>
      <c r="N357" s="344" t="s">
        <v>212</v>
      </c>
      <c r="O357" s="344"/>
      <c r="P357" s="344"/>
      <c r="Q357" s="345" t="s">
        <v>36</v>
      </c>
      <c r="R357" s="346">
        <f>VLOOKUP(Q357,vstupy!$B$3:$C$15,2,FALSE)</f>
        <v>0</v>
      </c>
      <c r="S357" s="344"/>
      <c r="T357" s="347"/>
      <c r="U357" s="345" t="s">
        <v>36</v>
      </c>
      <c r="V357" s="346">
        <f>VLOOKUP(U357,vstupy!$B$3:$C$15,2,FALSE)</f>
        <v>0</v>
      </c>
      <c r="W357" s="344"/>
      <c r="X357" s="174" t="s">
        <v>157</v>
      </c>
      <c r="Y357" s="188" t="s">
        <v>152</v>
      </c>
      <c r="Z357" s="185">
        <f>VLOOKUP($X357,vstupy!$B$18:$F$31,MATCH($Y357,vstupy!$B$17:$F$17,0),0)</f>
        <v>0</v>
      </c>
      <c r="AA357" s="121" t="s">
        <v>158</v>
      </c>
      <c r="AB357" s="185">
        <f>VLOOKUP($AA357,vstupy!$B$34:$C$36,2,FALSE)</f>
        <v>0</v>
      </c>
      <c r="AC357" s="185">
        <f t="shared" si="8016"/>
        <v>0</v>
      </c>
      <c r="AD357" s="341" t="s">
        <v>36</v>
      </c>
      <c r="AE357" s="325">
        <f>VLOOKUP(AD357,vstupy!$B$3:$C$15,2,FALSE)</f>
        <v>0</v>
      </c>
      <c r="AF357" s="328" t="str">
        <f t="shared" ref="AF357" si="8838">IFERROR(IF(M357=0,"N",O357/L357*J357),0)</f>
        <v>N</v>
      </c>
      <c r="AG357" s="330">
        <f t="shared" ref="AG357" si="8839">O357*J357</f>
        <v>0</v>
      </c>
      <c r="AH357" s="332">
        <f t="shared" ref="AH357" si="8840">P357*R357*J357</f>
        <v>0</v>
      </c>
      <c r="AI357" s="333">
        <f t="shared" ref="AI357" si="8841">IFERROR(AH357*M357,0)</f>
        <v>0</v>
      </c>
      <c r="AJ357" s="332" t="str">
        <f t="shared" ref="AJ357" si="8842">IFERROR(IF(M357=0,"N",S357/L357*J357),0)</f>
        <v>N</v>
      </c>
      <c r="AK357" s="330">
        <f t="shared" ref="AK357" si="8843">S357*J357</f>
        <v>0</v>
      </c>
      <c r="AL357" s="330">
        <f t="shared" ref="AL357" si="8844">T357*V357*J357</f>
        <v>0</v>
      </c>
      <c r="AM357" s="334">
        <f t="shared" ref="AM357" si="8845">IFERROR(AL357*M357,0)</f>
        <v>0</v>
      </c>
      <c r="AN357" s="333">
        <f t="shared" ref="AN357" si="8846">IF(W357&gt;0,IF(AE357&gt;0,($G$5/160)*(W357/60)*AE357*J357,0),IF(AE357&gt;0,($G$5/160)*((AC357+AC358+AC359)/60)*AE357*J357,0))</f>
        <v>0</v>
      </c>
      <c r="AO357" s="336">
        <f t="shared" ref="AO357" si="8847">IFERROR(AN357*M357,0)</f>
        <v>0</v>
      </c>
      <c r="AP357" s="315">
        <f t="shared" ref="AP357" si="8848">IF($N357="In (zvyšuje náklady)",AF357,0)</f>
        <v>0</v>
      </c>
      <c r="AQ357" s="313">
        <f t="shared" ref="AQ357" si="8849">IF($N357="In (zvyšuje náklady)",AG357,0)</f>
        <v>0</v>
      </c>
      <c r="AR357" s="313">
        <f t="shared" ref="AR357" si="8850">IF($N357="In (zvyšuje náklady)",AH357,0)</f>
        <v>0</v>
      </c>
      <c r="AS357" s="313">
        <f t="shared" ref="AS357" si="8851">IF($N357="In (zvyšuje náklady)",AI357,0)</f>
        <v>0</v>
      </c>
      <c r="AT357" s="313">
        <f t="shared" ref="AT357" si="8852">IF($N357="In (zvyšuje náklady)",AJ357,0)</f>
        <v>0</v>
      </c>
      <c r="AU357" s="313">
        <f t="shared" ref="AU357" si="8853">IF($N357="In (zvyšuje náklady)",AK357,0)</f>
        <v>0</v>
      </c>
      <c r="AV357" s="313">
        <f t="shared" ref="AV357" si="8854">IF($N357="In (zvyšuje náklady)",AL357,0)</f>
        <v>0</v>
      </c>
      <c r="AW357" s="313">
        <f t="shared" ref="AW357" si="8855">IF($N357="In (zvyšuje náklady)",AM357,0)</f>
        <v>0</v>
      </c>
      <c r="AX357" s="313">
        <f t="shared" ref="AX357" si="8856">IF($N357="In (zvyšuje náklady)",AN357,0)</f>
        <v>0</v>
      </c>
      <c r="AY357" s="313">
        <f t="shared" ref="AY357" si="8857">IF($N357="In (zvyšuje náklady)",AO357,0)</f>
        <v>0</v>
      </c>
      <c r="AZ357" s="313" t="str">
        <f t="shared" ref="AZ357" si="8858">IF($N357="Out (znižuje náklady)",AF357,"0")</f>
        <v>0</v>
      </c>
      <c r="BA357" s="313" t="str">
        <f t="shared" ref="BA357" si="8859">IF($N357="Out (znižuje náklady)",AG357,"0")</f>
        <v>0</v>
      </c>
      <c r="BB357" s="313" t="str">
        <f t="shared" ref="BB357" si="8860">IF($N357="Out (znižuje náklady)",AH357,"0")</f>
        <v>0</v>
      </c>
      <c r="BC357" s="313" t="str">
        <f t="shared" ref="BC357" si="8861">IF($N357="Out (znižuje náklady)",AI357,"0")</f>
        <v>0</v>
      </c>
      <c r="BD357" s="313" t="str">
        <f t="shared" ref="BD357" si="8862">IF($N357="Out (znižuje náklady)",AJ357,"0")</f>
        <v>0</v>
      </c>
      <c r="BE357" s="313" t="str">
        <f t="shared" ref="BE357" si="8863">IF($N357="Out (znižuje náklady)",AK357,"0")</f>
        <v>0</v>
      </c>
      <c r="BF357" s="313" t="str">
        <f t="shared" ref="BF357" si="8864">IF($N357="Out (znižuje náklady)",AL357,"0")</f>
        <v>0</v>
      </c>
      <c r="BG357" s="313" t="str">
        <f t="shared" ref="BG357" si="8865">IF($N357="Out (znižuje náklady)",AM357,"0")</f>
        <v>0</v>
      </c>
      <c r="BH357" s="313" t="str">
        <f t="shared" ref="BH357" si="8866">IF($N357="Out (znižuje náklady)",AN357,"0")</f>
        <v>0</v>
      </c>
      <c r="BI357" s="324" t="str">
        <f t="shared" ref="BI357" si="8867">IF($N357="Out (znižuje náklady)",AO357,"0")</f>
        <v>0</v>
      </c>
      <c r="BJ357" s="314">
        <f>IF(F357=vstupy!$B$47,0,1)</f>
        <v>1</v>
      </c>
      <c r="BK357" s="315">
        <f t="shared" ref="BK357" si="8868">$BJ357*AP357</f>
        <v>0</v>
      </c>
      <c r="BL357" s="313">
        <f t="shared" ref="BL357" si="8869">$BJ357*AQ357</f>
        <v>0</v>
      </c>
      <c r="BM357" s="313">
        <f t="shared" ref="BM357" si="8870">$BJ357*AR357</f>
        <v>0</v>
      </c>
      <c r="BN357" s="313">
        <f t="shared" ref="BN357" si="8871">$BJ357*AS357</f>
        <v>0</v>
      </c>
      <c r="BO357" s="313">
        <f t="shared" ref="BO357" si="8872">$BJ357*AT357</f>
        <v>0</v>
      </c>
      <c r="BP357" s="313">
        <f t="shared" ref="BP357" si="8873">$BJ357*AU357</f>
        <v>0</v>
      </c>
      <c r="BQ357" s="313">
        <f t="shared" ref="BQ357" si="8874">$BJ357*AV357</f>
        <v>0</v>
      </c>
      <c r="BR357" s="313">
        <f t="shared" ref="BR357" si="8875">$BJ357*AW357</f>
        <v>0</v>
      </c>
      <c r="BS357" s="313">
        <f t="shared" ref="BS357" si="8876">$BJ357*AX357</f>
        <v>0</v>
      </c>
      <c r="BT357" s="310">
        <f t="shared" ref="BT357" si="8877">$BJ357*AY357</f>
        <v>0</v>
      </c>
      <c r="BU357" s="315">
        <f t="shared" ref="BU357" si="8878">$BJ357*AZ357</f>
        <v>0</v>
      </c>
      <c r="BV357" s="313">
        <f t="shared" ref="BV357" si="8879">$BJ357*BA357</f>
        <v>0</v>
      </c>
      <c r="BW357" s="313">
        <f t="shared" ref="BW357" si="8880">$BJ357*BB357</f>
        <v>0</v>
      </c>
      <c r="BX357" s="313">
        <f t="shared" ref="BX357" si="8881">$BJ357*BC357</f>
        <v>0</v>
      </c>
      <c r="BY357" s="313">
        <f t="shared" ref="BY357" si="8882">$BJ357*BD357</f>
        <v>0</v>
      </c>
      <c r="BZ357" s="313">
        <f t="shared" ref="BZ357" si="8883">$BJ357*BE357</f>
        <v>0</v>
      </c>
      <c r="CA357" s="313">
        <f t="shared" ref="CA357" si="8884">$BJ357*BF357</f>
        <v>0</v>
      </c>
      <c r="CB357" s="313">
        <f t="shared" ref="CB357" si="8885">$BJ357*BG357</f>
        <v>0</v>
      </c>
      <c r="CC357" s="313">
        <f t="shared" ref="CC357" si="8886">$BJ357*BH357</f>
        <v>0</v>
      </c>
      <c r="CD357" s="310">
        <f t="shared" ref="CD357" si="8887">$BJ357*BI357</f>
        <v>0</v>
      </c>
      <c r="CE357" s="316">
        <f t="shared" ref="CE357" si="8888">IF(N357="Nemení sa",1,0)</f>
        <v>0</v>
      </c>
      <c r="CF357" s="315">
        <f t="shared" ref="CF357" si="8889">AG357*$CE357</f>
        <v>0</v>
      </c>
      <c r="CG357" s="313">
        <f t="shared" ref="CG357" si="8890">AI357*$CE357</f>
        <v>0</v>
      </c>
      <c r="CH357" s="313">
        <f t="shared" ref="CH357" si="8891">AK357*$CE357</f>
        <v>0</v>
      </c>
      <c r="CI357" s="313">
        <f t="shared" ref="CI357" si="8892">AM357*$CE357</f>
        <v>0</v>
      </c>
      <c r="CJ357" s="310">
        <f t="shared" ref="CJ357" si="8893">AO357*$CE357</f>
        <v>0</v>
      </c>
      <c r="CK357" s="317">
        <f t="shared" ref="CK357" si="8894">SUM(CF357:CJ359)</f>
        <v>0</v>
      </c>
      <c r="CL357" s="318">
        <f>IF(F357=vstupy!B$42,"1",0)</f>
        <v>0</v>
      </c>
      <c r="CM357" s="315">
        <f t="shared" ref="CM357" si="8895">IF($CL357="1",AP357,0)</f>
        <v>0</v>
      </c>
      <c r="CN357" s="313">
        <f t="shared" ref="CN357" si="8896">IF($CL357="1",AQ357,0)</f>
        <v>0</v>
      </c>
      <c r="CO357" s="313">
        <f t="shared" ref="CO357" si="8897">IF($CL357="1",AR357,0)</f>
        <v>0</v>
      </c>
      <c r="CP357" s="313">
        <f t="shared" ref="CP357" si="8898">IF($CL357="1",AS357,0)</f>
        <v>0</v>
      </c>
      <c r="CQ357" s="313">
        <f t="shared" ref="CQ357" si="8899">IF($CL357="1",AT357,0)</f>
        <v>0</v>
      </c>
      <c r="CR357" s="313">
        <f t="shared" ref="CR357" si="8900">IF($CL357="1",AU357,0)</f>
        <v>0</v>
      </c>
      <c r="CS357" s="313">
        <f t="shared" ref="CS357" si="8901">IF($CL357="1",AV357,0)</f>
        <v>0</v>
      </c>
      <c r="CT357" s="313">
        <f t="shared" ref="CT357" si="8902">IF($CL357="1",AW357,0)</f>
        <v>0</v>
      </c>
      <c r="CU357" s="313">
        <f t="shared" ref="CU357" si="8903">IF($CL357="1",AX357,0)</f>
        <v>0</v>
      </c>
      <c r="CV357" s="310">
        <f t="shared" ref="CV357" si="8904">IF($CL357="1",AY357,0)</f>
        <v>0</v>
      </c>
      <c r="CW357" s="314">
        <f t="shared" ref="CW357" si="8905">CP357+CT357+CV357</f>
        <v>0</v>
      </c>
      <c r="CX357" s="314">
        <f t="shared" ref="CX357" si="8906">CN357+CR357</f>
        <v>0</v>
      </c>
      <c r="CY357" s="315">
        <f t="shared" ref="CY357" si="8907">IF($CL357="1",AZ357,0)</f>
        <v>0</v>
      </c>
      <c r="CZ357" s="313">
        <f t="shared" ref="CZ357" si="8908">IF($CL357="1",BA357,0)</f>
        <v>0</v>
      </c>
      <c r="DA357" s="313">
        <f t="shared" ref="DA357" si="8909">IF($CL357="1",BB357,0)</f>
        <v>0</v>
      </c>
      <c r="DB357" s="313">
        <f t="shared" ref="DB357" si="8910">IF($CL357="1",BC357,0)</f>
        <v>0</v>
      </c>
      <c r="DC357" s="313">
        <f t="shared" ref="DC357" si="8911">IF($CL357="1",BD357,0)</f>
        <v>0</v>
      </c>
      <c r="DD357" s="313">
        <f t="shared" ref="DD357" si="8912">IF($CL357="1",BE357,0)</f>
        <v>0</v>
      </c>
      <c r="DE357" s="313">
        <f t="shared" ref="DE357" si="8913">IF($CL357="1",BF357,0)</f>
        <v>0</v>
      </c>
      <c r="DF357" s="313">
        <f t="shared" ref="DF357" si="8914">IF($CL357="1",BG357,0)</f>
        <v>0</v>
      </c>
      <c r="DG357" s="313">
        <f t="shared" ref="DG357" si="8915">IF($CL357="1",BH357,0)</f>
        <v>0</v>
      </c>
      <c r="DH357" s="310">
        <f t="shared" ref="DH357" si="8916">IF($CL357="1",BI357,0)</f>
        <v>0</v>
      </c>
      <c r="DI357" s="321">
        <f t="shared" ref="DI357" si="8917">DB357+DF357+DH357</f>
        <v>0</v>
      </c>
      <c r="DJ357" s="321">
        <f t="shared" ref="DJ357" si="8918">CZ357+DD357</f>
        <v>0</v>
      </c>
      <c r="DK357" s="322">
        <f t="shared" ref="DK357" si="8919">IF(CE357=0,1,0)</f>
        <v>1</v>
      </c>
      <c r="DL357" s="322">
        <f t="shared" ref="DL357" si="8920">IFERROR(IF($AF357="N",AH357+AJ357+AL357+AN357,AF357+AH357+AJ357+AL357+AN357),0)*$DK357</f>
        <v>0</v>
      </c>
      <c r="DM357" s="322">
        <f t="shared" ref="DM357" si="8921">(AG357+AI357+AK357+AM357+AO357)*$DK357</f>
        <v>0</v>
      </c>
      <c r="DN357" s="322">
        <f t="shared" ref="DN357" si="8922">AS357+AW357+AY357-CW357</f>
        <v>0</v>
      </c>
      <c r="DO357" s="322">
        <f t="shared" ref="DO357" si="8923">BC357+BG357+BI357-DI357</f>
        <v>0</v>
      </c>
      <c r="DP357" s="322">
        <f t="shared" ref="DP357" si="8924">DN357+DO357</f>
        <v>0</v>
      </c>
      <c r="DQ357" s="323" t="str">
        <f>IF(OR(F357=vstupy!B$40,F357=vstupy!B$41,F357=vstupy!B$42,),"0","1")</f>
        <v>1</v>
      </c>
      <c r="DR357" s="315">
        <f t="shared" ref="DR357" si="8925">IF($DQ357="1",AQ357,"0")+CF357</f>
        <v>0</v>
      </c>
      <c r="DS357" s="313">
        <f t="shared" ref="DS357" si="8926">IF($DQ357="1",AS357,"0")+CG357</f>
        <v>0</v>
      </c>
      <c r="DT357" s="313">
        <f t="shared" ref="DT357" si="8927">IF($DQ357="1",AU357,"0")+CH357</f>
        <v>0</v>
      </c>
      <c r="DU357" s="313">
        <f t="shared" ref="DU357" si="8928">IF($DQ357="1",AW357,"0")+CI357</f>
        <v>0</v>
      </c>
      <c r="DV357" s="310">
        <f t="shared" ref="DV357" si="8929">IF($DQ357="1",AY357,"0")+CJ357</f>
        <v>0</v>
      </c>
      <c r="DW357" s="311">
        <f t="shared" ref="DW357" si="8930">SUM(DR357:DV359)</f>
        <v>0</v>
      </c>
      <c r="DX357" s="315" t="str">
        <f t="shared" ref="DX357" si="8931">IF($DQ357="1",BA357,"0")</f>
        <v>0</v>
      </c>
      <c r="DY357" s="313" t="str">
        <f t="shared" ref="DY357" si="8932">IF($DQ357="1",BC357,"0")</f>
        <v>0</v>
      </c>
      <c r="DZ357" s="313" t="str">
        <f t="shared" ref="DZ357" si="8933">IF($DQ357="1",BE357,"0")</f>
        <v>0</v>
      </c>
      <c r="EA357" s="313" t="str">
        <f t="shared" ref="EA357" si="8934">IF($DQ357="1",BG357,"0")</f>
        <v>0</v>
      </c>
      <c r="EB357" s="310" t="str">
        <f t="shared" ref="EB357" si="8935">IF($DQ357="1",BI357,"0")</f>
        <v>0</v>
      </c>
      <c r="EC357" s="311">
        <f t="shared" ref="EC357" si="8936">SUM(DX357:EB359)</f>
        <v>0</v>
      </c>
      <c r="ED357" s="312">
        <f t="shared" ref="ED357" si="8937">EC357+DW357</f>
        <v>0</v>
      </c>
    </row>
    <row r="358" spans="2:134" ht="12.6" customHeight="1" x14ac:dyDescent="0.2">
      <c r="B358" s="365"/>
      <c r="C358" s="364"/>
      <c r="D358" s="364"/>
      <c r="E358" s="364"/>
      <c r="F358" s="359"/>
      <c r="G358" s="361"/>
      <c r="H358" s="302"/>
      <c r="I358" s="302"/>
      <c r="J358" s="305"/>
      <c r="K358" s="359"/>
      <c r="L358" s="344"/>
      <c r="M358" s="354"/>
      <c r="N358" s="344"/>
      <c r="O358" s="344"/>
      <c r="P358" s="344"/>
      <c r="Q358" s="345"/>
      <c r="R358" s="346"/>
      <c r="S358" s="344"/>
      <c r="T358" s="347"/>
      <c r="U358" s="345"/>
      <c r="V358" s="346"/>
      <c r="W358" s="344"/>
      <c r="X358" s="174" t="s">
        <v>157</v>
      </c>
      <c r="Y358" s="188" t="s">
        <v>152</v>
      </c>
      <c r="Z358" s="185">
        <f>VLOOKUP($X358,vstupy!$B$18:$F$31,MATCH($Y358,vstupy!$B$17:$F$17,0),0)</f>
        <v>0</v>
      </c>
      <c r="AA358" s="121" t="s">
        <v>158</v>
      </c>
      <c r="AB358" s="185">
        <f>VLOOKUP($AA358,vstupy!$B$34:$C$36,2,FALSE)</f>
        <v>0</v>
      </c>
      <c r="AC358" s="185">
        <f t="shared" si="8016"/>
        <v>0</v>
      </c>
      <c r="AD358" s="342"/>
      <c r="AE358" s="326"/>
      <c r="AF358" s="315"/>
      <c r="AG358" s="330"/>
      <c r="AH358" s="330"/>
      <c r="AI358" s="330"/>
      <c r="AJ358" s="330"/>
      <c r="AK358" s="330"/>
      <c r="AL358" s="330"/>
      <c r="AM358" s="335"/>
      <c r="AN358" s="330"/>
      <c r="AO358" s="336"/>
      <c r="AP358" s="315"/>
      <c r="AQ358" s="313"/>
      <c r="AR358" s="313"/>
      <c r="AS358" s="313"/>
      <c r="AT358" s="313"/>
      <c r="AU358" s="313"/>
      <c r="AV358" s="313"/>
      <c r="AW358" s="313"/>
      <c r="AX358" s="313"/>
      <c r="AY358" s="313"/>
      <c r="AZ358" s="313"/>
      <c r="BA358" s="313"/>
      <c r="BB358" s="313"/>
      <c r="BC358" s="313"/>
      <c r="BD358" s="313"/>
      <c r="BE358" s="313"/>
      <c r="BF358" s="313"/>
      <c r="BG358" s="313"/>
      <c r="BH358" s="313"/>
      <c r="BI358" s="324"/>
      <c r="BJ358" s="314"/>
      <c r="BK358" s="315"/>
      <c r="BL358" s="313"/>
      <c r="BM358" s="313"/>
      <c r="BN358" s="313"/>
      <c r="BO358" s="313"/>
      <c r="BP358" s="313"/>
      <c r="BQ358" s="313"/>
      <c r="BR358" s="313"/>
      <c r="BS358" s="313"/>
      <c r="BT358" s="310"/>
      <c r="BU358" s="315"/>
      <c r="BV358" s="313"/>
      <c r="BW358" s="313"/>
      <c r="BX358" s="313"/>
      <c r="BY358" s="313"/>
      <c r="BZ358" s="313"/>
      <c r="CA358" s="313"/>
      <c r="CB358" s="313"/>
      <c r="CC358" s="313"/>
      <c r="CD358" s="310"/>
      <c r="CE358" s="316"/>
      <c r="CF358" s="315"/>
      <c r="CG358" s="313"/>
      <c r="CH358" s="313"/>
      <c r="CI358" s="313"/>
      <c r="CJ358" s="310"/>
      <c r="CK358" s="317"/>
      <c r="CL358" s="319"/>
      <c r="CM358" s="315"/>
      <c r="CN358" s="313"/>
      <c r="CO358" s="313"/>
      <c r="CP358" s="313"/>
      <c r="CQ358" s="313"/>
      <c r="CR358" s="313"/>
      <c r="CS358" s="313"/>
      <c r="CT358" s="313"/>
      <c r="CU358" s="313"/>
      <c r="CV358" s="310"/>
      <c r="CW358" s="314"/>
      <c r="CX358" s="314"/>
      <c r="CY358" s="315"/>
      <c r="CZ358" s="313"/>
      <c r="DA358" s="313"/>
      <c r="DB358" s="313"/>
      <c r="DC358" s="313"/>
      <c r="DD358" s="313"/>
      <c r="DE358" s="313"/>
      <c r="DF358" s="313"/>
      <c r="DG358" s="313"/>
      <c r="DH358" s="310"/>
      <c r="DI358" s="321"/>
      <c r="DJ358" s="321"/>
      <c r="DK358" s="322"/>
      <c r="DL358" s="322"/>
      <c r="DM358" s="322"/>
      <c r="DN358" s="322"/>
      <c r="DO358" s="322"/>
      <c r="DP358" s="322"/>
      <c r="DQ358" s="323"/>
      <c r="DR358" s="315"/>
      <c r="DS358" s="313"/>
      <c r="DT358" s="313"/>
      <c r="DU358" s="313"/>
      <c r="DV358" s="310"/>
      <c r="DW358" s="311"/>
      <c r="DX358" s="315"/>
      <c r="DY358" s="313"/>
      <c r="DZ358" s="313"/>
      <c r="EA358" s="313"/>
      <c r="EB358" s="310"/>
      <c r="EC358" s="311"/>
      <c r="ED358" s="312"/>
    </row>
    <row r="359" spans="2:134" ht="12.6" customHeight="1" thickBot="1" x14ac:dyDescent="0.25">
      <c r="B359" s="365"/>
      <c r="C359" s="364"/>
      <c r="D359" s="364"/>
      <c r="E359" s="364"/>
      <c r="F359" s="360"/>
      <c r="G359" s="361"/>
      <c r="H359" s="303"/>
      <c r="I359" s="303"/>
      <c r="J359" s="306"/>
      <c r="K359" s="360"/>
      <c r="L359" s="344"/>
      <c r="M359" s="354"/>
      <c r="N359" s="344"/>
      <c r="O359" s="344"/>
      <c r="P359" s="344"/>
      <c r="Q359" s="345"/>
      <c r="R359" s="346"/>
      <c r="S359" s="344"/>
      <c r="T359" s="347"/>
      <c r="U359" s="345"/>
      <c r="V359" s="346"/>
      <c r="W359" s="344"/>
      <c r="X359" s="174" t="s">
        <v>157</v>
      </c>
      <c r="Y359" s="188" t="s">
        <v>152</v>
      </c>
      <c r="Z359" s="185">
        <f>VLOOKUP($X359,vstupy!$B$18:$F$31,MATCH($Y359,vstupy!$B$17:$F$17,0),0)</f>
        <v>0</v>
      </c>
      <c r="AA359" s="121" t="s">
        <v>158</v>
      </c>
      <c r="AB359" s="185">
        <f>VLOOKUP($AA359,vstupy!$B$34:$C$36,2,FALSE)</f>
        <v>0</v>
      </c>
      <c r="AC359" s="185">
        <f t="shared" si="8016"/>
        <v>0</v>
      </c>
      <c r="AD359" s="343"/>
      <c r="AE359" s="327"/>
      <c r="AF359" s="329"/>
      <c r="AG359" s="331"/>
      <c r="AH359" s="331"/>
      <c r="AI359" s="330"/>
      <c r="AJ359" s="331"/>
      <c r="AK359" s="331"/>
      <c r="AL359" s="331"/>
      <c r="AM359" s="333"/>
      <c r="AN359" s="330"/>
      <c r="AO359" s="337"/>
      <c r="AP359" s="315"/>
      <c r="AQ359" s="313"/>
      <c r="AR359" s="313"/>
      <c r="AS359" s="313"/>
      <c r="AT359" s="313"/>
      <c r="AU359" s="313"/>
      <c r="AV359" s="313"/>
      <c r="AW359" s="313"/>
      <c r="AX359" s="313"/>
      <c r="AY359" s="313"/>
      <c r="AZ359" s="313"/>
      <c r="BA359" s="313"/>
      <c r="BB359" s="313"/>
      <c r="BC359" s="313"/>
      <c r="BD359" s="313"/>
      <c r="BE359" s="313"/>
      <c r="BF359" s="313"/>
      <c r="BG359" s="313"/>
      <c r="BH359" s="313"/>
      <c r="BI359" s="324"/>
      <c r="BJ359" s="314"/>
      <c r="BK359" s="315"/>
      <c r="BL359" s="313"/>
      <c r="BM359" s="313"/>
      <c r="BN359" s="313"/>
      <c r="BO359" s="313"/>
      <c r="BP359" s="313"/>
      <c r="BQ359" s="313"/>
      <c r="BR359" s="313"/>
      <c r="BS359" s="313"/>
      <c r="BT359" s="310"/>
      <c r="BU359" s="315"/>
      <c r="BV359" s="313"/>
      <c r="BW359" s="313"/>
      <c r="BX359" s="313"/>
      <c r="BY359" s="313"/>
      <c r="BZ359" s="313"/>
      <c r="CA359" s="313"/>
      <c r="CB359" s="313"/>
      <c r="CC359" s="313"/>
      <c r="CD359" s="310"/>
      <c r="CE359" s="316"/>
      <c r="CF359" s="315"/>
      <c r="CG359" s="313"/>
      <c r="CH359" s="313"/>
      <c r="CI359" s="313"/>
      <c r="CJ359" s="310"/>
      <c r="CK359" s="317"/>
      <c r="CL359" s="320"/>
      <c r="CM359" s="315"/>
      <c r="CN359" s="313"/>
      <c r="CO359" s="313"/>
      <c r="CP359" s="313"/>
      <c r="CQ359" s="313"/>
      <c r="CR359" s="313"/>
      <c r="CS359" s="313"/>
      <c r="CT359" s="313"/>
      <c r="CU359" s="313"/>
      <c r="CV359" s="310"/>
      <c r="CW359" s="314"/>
      <c r="CX359" s="314"/>
      <c r="CY359" s="315"/>
      <c r="CZ359" s="313"/>
      <c r="DA359" s="313"/>
      <c r="DB359" s="313"/>
      <c r="DC359" s="313"/>
      <c r="DD359" s="313"/>
      <c r="DE359" s="313"/>
      <c r="DF359" s="313"/>
      <c r="DG359" s="313"/>
      <c r="DH359" s="310"/>
      <c r="DI359" s="321"/>
      <c r="DJ359" s="321"/>
      <c r="DK359" s="322"/>
      <c r="DL359" s="322"/>
      <c r="DM359" s="322"/>
      <c r="DN359" s="322"/>
      <c r="DO359" s="322"/>
      <c r="DP359" s="322"/>
      <c r="DQ359" s="323"/>
      <c r="DR359" s="315"/>
      <c r="DS359" s="313"/>
      <c r="DT359" s="313"/>
      <c r="DU359" s="313"/>
      <c r="DV359" s="310"/>
      <c r="DW359" s="311"/>
      <c r="DX359" s="315"/>
      <c r="DY359" s="313"/>
      <c r="DZ359" s="313"/>
      <c r="EA359" s="313"/>
      <c r="EB359" s="310"/>
      <c r="EC359" s="311"/>
      <c r="ED359" s="312"/>
    </row>
    <row r="360" spans="2:134" ht="12.6" customHeight="1" x14ac:dyDescent="0.2">
      <c r="B360" s="366">
        <f t="shared" si="8326"/>
        <v>118</v>
      </c>
      <c r="C360" s="363"/>
      <c r="D360" s="363"/>
      <c r="E360" s="363"/>
      <c r="F360" s="355"/>
      <c r="G360" s="362"/>
      <c r="H360" s="307" t="str">
        <f t="shared" si="7506"/>
        <v/>
      </c>
      <c r="I360" s="307" t="str">
        <f t="shared" si="7913"/>
        <v>NA</v>
      </c>
      <c r="J360" s="298">
        <f t="shared" si="7914"/>
        <v>1</v>
      </c>
      <c r="K360" s="355"/>
      <c r="L360" s="348"/>
      <c r="M360" s="354">
        <f t="shared" ref="M360" si="8938">IF(L360="N",0,L360)</f>
        <v>0</v>
      </c>
      <c r="N360" s="348" t="s">
        <v>212</v>
      </c>
      <c r="O360" s="348"/>
      <c r="P360" s="348"/>
      <c r="Q360" s="349" t="s">
        <v>36</v>
      </c>
      <c r="R360" s="350">
        <f>VLOOKUP(Q360,vstupy!$B$3:$C$15,2,FALSE)</f>
        <v>0</v>
      </c>
      <c r="S360" s="348"/>
      <c r="T360" s="351"/>
      <c r="U360" s="349" t="s">
        <v>36</v>
      </c>
      <c r="V360" s="350">
        <f>VLOOKUP(U360,vstupy!$B$3:$C$15,2,FALSE)</f>
        <v>0</v>
      </c>
      <c r="W360" s="348"/>
      <c r="X360" s="283" t="s">
        <v>157</v>
      </c>
      <c r="Y360" s="284" t="s">
        <v>152</v>
      </c>
      <c r="Z360" s="285">
        <f>VLOOKUP($X360,vstupy!$B$18:$F$31,MATCH($Y360,vstupy!$B$17:$F$17,0),0)</f>
        <v>0</v>
      </c>
      <c r="AA360" s="286" t="s">
        <v>158</v>
      </c>
      <c r="AB360" s="285">
        <f>VLOOKUP($AA360,vstupy!$B$34:$C$36,2,FALSE)</f>
        <v>0</v>
      </c>
      <c r="AC360" s="285">
        <f t="shared" si="8016"/>
        <v>0</v>
      </c>
      <c r="AD360" s="338" t="s">
        <v>36</v>
      </c>
      <c r="AE360" s="325">
        <f>VLOOKUP(AD360,vstupy!$B$3:$C$15,2,FALSE)</f>
        <v>0</v>
      </c>
      <c r="AF360" s="328" t="str">
        <f t="shared" ref="AF360" si="8939">IFERROR(IF(M360=0,"N",O360/L360*J360),0)</f>
        <v>N</v>
      </c>
      <c r="AG360" s="330">
        <f t="shared" ref="AG360" si="8940">O360*J360</f>
        <v>0</v>
      </c>
      <c r="AH360" s="332">
        <f t="shared" ref="AH360" si="8941">P360*R360*J360</f>
        <v>0</v>
      </c>
      <c r="AI360" s="333">
        <f t="shared" ref="AI360" si="8942">IFERROR(AH360*M360,0)</f>
        <v>0</v>
      </c>
      <c r="AJ360" s="332" t="str">
        <f t="shared" ref="AJ360" si="8943">IFERROR(IF(M360=0,"N",S360/L360*J360),0)</f>
        <v>N</v>
      </c>
      <c r="AK360" s="330">
        <f t="shared" ref="AK360" si="8944">S360*J360</f>
        <v>0</v>
      </c>
      <c r="AL360" s="330">
        <f t="shared" ref="AL360" si="8945">T360*V360*J360</f>
        <v>0</v>
      </c>
      <c r="AM360" s="334">
        <f t="shared" ref="AM360" si="8946">IFERROR(AL360*M360,0)</f>
        <v>0</v>
      </c>
      <c r="AN360" s="333">
        <f t="shared" ref="AN360" si="8947">IF(W360&gt;0,IF(AE360&gt;0,($G$5/160)*(W360/60)*AE360*J360,0),IF(AE360&gt;0,($G$5/160)*((AC360+AC361+AC362)/60)*AE360*J360,0))</f>
        <v>0</v>
      </c>
      <c r="AO360" s="336">
        <f t="shared" ref="AO360" si="8948">IFERROR(AN360*M360,0)</f>
        <v>0</v>
      </c>
      <c r="AP360" s="315">
        <f t="shared" ref="AP360" si="8949">IF($N360="In (zvyšuje náklady)",AF360,0)</f>
        <v>0</v>
      </c>
      <c r="AQ360" s="313">
        <f t="shared" ref="AQ360" si="8950">IF($N360="In (zvyšuje náklady)",AG360,0)</f>
        <v>0</v>
      </c>
      <c r="AR360" s="313">
        <f t="shared" ref="AR360" si="8951">IF($N360="In (zvyšuje náklady)",AH360,0)</f>
        <v>0</v>
      </c>
      <c r="AS360" s="313">
        <f t="shared" ref="AS360" si="8952">IF($N360="In (zvyšuje náklady)",AI360,0)</f>
        <v>0</v>
      </c>
      <c r="AT360" s="313">
        <f t="shared" ref="AT360" si="8953">IF($N360="In (zvyšuje náklady)",AJ360,0)</f>
        <v>0</v>
      </c>
      <c r="AU360" s="313">
        <f t="shared" ref="AU360" si="8954">IF($N360="In (zvyšuje náklady)",AK360,0)</f>
        <v>0</v>
      </c>
      <c r="AV360" s="313">
        <f t="shared" ref="AV360" si="8955">IF($N360="In (zvyšuje náklady)",AL360,0)</f>
        <v>0</v>
      </c>
      <c r="AW360" s="313">
        <f t="shared" ref="AW360" si="8956">IF($N360="In (zvyšuje náklady)",AM360,0)</f>
        <v>0</v>
      </c>
      <c r="AX360" s="313">
        <f t="shared" ref="AX360" si="8957">IF($N360="In (zvyšuje náklady)",AN360,0)</f>
        <v>0</v>
      </c>
      <c r="AY360" s="313">
        <f t="shared" ref="AY360" si="8958">IF($N360="In (zvyšuje náklady)",AO360,0)</f>
        <v>0</v>
      </c>
      <c r="AZ360" s="313" t="str">
        <f t="shared" ref="AZ360" si="8959">IF($N360="Out (znižuje náklady)",AF360,"0")</f>
        <v>0</v>
      </c>
      <c r="BA360" s="313" t="str">
        <f t="shared" ref="BA360" si="8960">IF($N360="Out (znižuje náklady)",AG360,"0")</f>
        <v>0</v>
      </c>
      <c r="BB360" s="313" t="str">
        <f t="shared" ref="BB360" si="8961">IF($N360="Out (znižuje náklady)",AH360,"0")</f>
        <v>0</v>
      </c>
      <c r="BC360" s="313" t="str">
        <f t="shared" ref="BC360" si="8962">IF($N360="Out (znižuje náklady)",AI360,"0")</f>
        <v>0</v>
      </c>
      <c r="BD360" s="313" t="str">
        <f t="shared" ref="BD360" si="8963">IF($N360="Out (znižuje náklady)",AJ360,"0")</f>
        <v>0</v>
      </c>
      <c r="BE360" s="313" t="str">
        <f t="shared" ref="BE360" si="8964">IF($N360="Out (znižuje náklady)",AK360,"0")</f>
        <v>0</v>
      </c>
      <c r="BF360" s="313" t="str">
        <f t="shared" ref="BF360" si="8965">IF($N360="Out (znižuje náklady)",AL360,"0")</f>
        <v>0</v>
      </c>
      <c r="BG360" s="313" t="str">
        <f t="shared" ref="BG360" si="8966">IF($N360="Out (znižuje náklady)",AM360,"0")</f>
        <v>0</v>
      </c>
      <c r="BH360" s="313" t="str">
        <f t="shared" ref="BH360" si="8967">IF($N360="Out (znižuje náklady)",AN360,"0")</f>
        <v>0</v>
      </c>
      <c r="BI360" s="324" t="str">
        <f t="shared" ref="BI360" si="8968">IF($N360="Out (znižuje náklady)",AO360,"0")</f>
        <v>0</v>
      </c>
      <c r="BJ360" s="314">
        <f>IF(F360=vstupy!$B$47,0,1)</f>
        <v>1</v>
      </c>
      <c r="BK360" s="315">
        <f t="shared" ref="BK360" si="8969">$BJ360*AP360</f>
        <v>0</v>
      </c>
      <c r="BL360" s="313">
        <f t="shared" ref="BL360" si="8970">$BJ360*AQ360</f>
        <v>0</v>
      </c>
      <c r="BM360" s="313">
        <f t="shared" ref="BM360" si="8971">$BJ360*AR360</f>
        <v>0</v>
      </c>
      <c r="BN360" s="313">
        <f t="shared" ref="BN360" si="8972">$BJ360*AS360</f>
        <v>0</v>
      </c>
      <c r="BO360" s="313">
        <f t="shared" ref="BO360" si="8973">$BJ360*AT360</f>
        <v>0</v>
      </c>
      <c r="BP360" s="313">
        <f t="shared" ref="BP360" si="8974">$BJ360*AU360</f>
        <v>0</v>
      </c>
      <c r="BQ360" s="313">
        <f t="shared" ref="BQ360" si="8975">$BJ360*AV360</f>
        <v>0</v>
      </c>
      <c r="BR360" s="313">
        <f t="shared" ref="BR360" si="8976">$BJ360*AW360</f>
        <v>0</v>
      </c>
      <c r="BS360" s="313">
        <f t="shared" ref="BS360" si="8977">$BJ360*AX360</f>
        <v>0</v>
      </c>
      <c r="BT360" s="310">
        <f t="shared" ref="BT360" si="8978">$BJ360*AY360</f>
        <v>0</v>
      </c>
      <c r="BU360" s="315">
        <f t="shared" ref="BU360" si="8979">$BJ360*AZ360</f>
        <v>0</v>
      </c>
      <c r="BV360" s="313">
        <f t="shared" ref="BV360" si="8980">$BJ360*BA360</f>
        <v>0</v>
      </c>
      <c r="BW360" s="313">
        <f t="shared" ref="BW360" si="8981">$BJ360*BB360</f>
        <v>0</v>
      </c>
      <c r="BX360" s="313">
        <f t="shared" ref="BX360" si="8982">$BJ360*BC360</f>
        <v>0</v>
      </c>
      <c r="BY360" s="313">
        <f t="shared" ref="BY360" si="8983">$BJ360*BD360</f>
        <v>0</v>
      </c>
      <c r="BZ360" s="313">
        <f t="shared" ref="BZ360" si="8984">$BJ360*BE360</f>
        <v>0</v>
      </c>
      <c r="CA360" s="313">
        <f t="shared" ref="CA360" si="8985">$BJ360*BF360</f>
        <v>0</v>
      </c>
      <c r="CB360" s="313">
        <f t="shared" ref="CB360" si="8986">$BJ360*BG360</f>
        <v>0</v>
      </c>
      <c r="CC360" s="313">
        <f t="shared" ref="CC360" si="8987">$BJ360*BH360</f>
        <v>0</v>
      </c>
      <c r="CD360" s="310">
        <f t="shared" ref="CD360" si="8988">$BJ360*BI360</f>
        <v>0</v>
      </c>
      <c r="CE360" s="316">
        <f t="shared" ref="CE360" si="8989">IF(N360="Nemení sa",1,0)</f>
        <v>0</v>
      </c>
      <c r="CF360" s="315">
        <f t="shared" ref="CF360" si="8990">AG360*$CE360</f>
        <v>0</v>
      </c>
      <c r="CG360" s="313">
        <f t="shared" ref="CG360" si="8991">AI360*$CE360</f>
        <v>0</v>
      </c>
      <c r="CH360" s="313">
        <f t="shared" ref="CH360" si="8992">AK360*$CE360</f>
        <v>0</v>
      </c>
      <c r="CI360" s="313">
        <f t="shared" ref="CI360" si="8993">AM360*$CE360</f>
        <v>0</v>
      </c>
      <c r="CJ360" s="310">
        <f t="shared" ref="CJ360" si="8994">AO360*$CE360</f>
        <v>0</v>
      </c>
      <c r="CK360" s="317">
        <f t="shared" ref="CK360" si="8995">SUM(CF360:CJ362)</f>
        <v>0</v>
      </c>
      <c r="CL360" s="318">
        <f>IF(F360=vstupy!B$42,"1",0)</f>
        <v>0</v>
      </c>
      <c r="CM360" s="315">
        <f t="shared" ref="CM360" si="8996">IF($CL360="1",AP360,0)</f>
        <v>0</v>
      </c>
      <c r="CN360" s="313">
        <f t="shared" ref="CN360" si="8997">IF($CL360="1",AQ360,0)</f>
        <v>0</v>
      </c>
      <c r="CO360" s="313">
        <f t="shared" ref="CO360" si="8998">IF($CL360="1",AR360,0)</f>
        <v>0</v>
      </c>
      <c r="CP360" s="313">
        <f t="shared" ref="CP360" si="8999">IF($CL360="1",AS360,0)</f>
        <v>0</v>
      </c>
      <c r="CQ360" s="313">
        <f t="shared" ref="CQ360" si="9000">IF($CL360="1",AT360,0)</f>
        <v>0</v>
      </c>
      <c r="CR360" s="313">
        <f t="shared" ref="CR360" si="9001">IF($CL360="1",AU360,0)</f>
        <v>0</v>
      </c>
      <c r="CS360" s="313">
        <f t="shared" ref="CS360" si="9002">IF($CL360="1",AV360,0)</f>
        <v>0</v>
      </c>
      <c r="CT360" s="313">
        <f t="shared" ref="CT360" si="9003">IF($CL360="1",AW360,0)</f>
        <v>0</v>
      </c>
      <c r="CU360" s="313">
        <f t="shared" ref="CU360" si="9004">IF($CL360="1",AX360,0)</f>
        <v>0</v>
      </c>
      <c r="CV360" s="310">
        <f t="shared" ref="CV360" si="9005">IF($CL360="1",AY360,0)</f>
        <v>0</v>
      </c>
      <c r="CW360" s="314">
        <f t="shared" ref="CW360" si="9006">CP360+CT360+CV360</f>
        <v>0</v>
      </c>
      <c r="CX360" s="314">
        <f t="shared" ref="CX360" si="9007">CN360+CR360</f>
        <v>0</v>
      </c>
      <c r="CY360" s="315">
        <f t="shared" ref="CY360" si="9008">IF($CL360="1",AZ360,0)</f>
        <v>0</v>
      </c>
      <c r="CZ360" s="313">
        <f t="shared" ref="CZ360" si="9009">IF($CL360="1",BA360,0)</f>
        <v>0</v>
      </c>
      <c r="DA360" s="313">
        <f t="shared" ref="DA360" si="9010">IF($CL360="1",BB360,0)</f>
        <v>0</v>
      </c>
      <c r="DB360" s="313">
        <f t="shared" ref="DB360" si="9011">IF($CL360="1",BC360,0)</f>
        <v>0</v>
      </c>
      <c r="DC360" s="313">
        <f t="shared" ref="DC360" si="9012">IF($CL360="1",BD360,0)</f>
        <v>0</v>
      </c>
      <c r="DD360" s="313">
        <f t="shared" ref="DD360" si="9013">IF($CL360="1",BE360,0)</f>
        <v>0</v>
      </c>
      <c r="DE360" s="313">
        <f t="shared" ref="DE360" si="9014">IF($CL360="1",BF360,0)</f>
        <v>0</v>
      </c>
      <c r="DF360" s="313">
        <f t="shared" ref="DF360" si="9015">IF($CL360="1",BG360,0)</f>
        <v>0</v>
      </c>
      <c r="DG360" s="313">
        <f t="shared" ref="DG360" si="9016">IF($CL360="1",BH360,0)</f>
        <v>0</v>
      </c>
      <c r="DH360" s="310">
        <f t="shared" ref="DH360" si="9017">IF($CL360="1",BI360,0)</f>
        <v>0</v>
      </c>
      <c r="DI360" s="321">
        <f t="shared" ref="DI360" si="9018">DB360+DF360+DH360</f>
        <v>0</v>
      </c>
      <c r="DJ360" s="321">
        <f t="shared" ref="DJ360" si="9019">CZ360+DD360</f>
        <v>0</v>
      </c>
      <c r="DK360" s="322">
        <f t="shared" ref="DK360" si="9020">IF(CE360=0,1,0)</f>
        <v>1</v>
      </c>
      <c r="DL360" s="322">
        <f t="shared" ref="DL360" si="9021">IFERROR(IF($AF360="N",AH360+AJ360+AL360+AN360,AF360+AH360+AJ360+AL360+AN360),0)*$DK360</f>
        <v>0</v>
      </c>
      <c r="DM360" s="322">
        <f t="shared" ref="DM360" si="9022">(AG360+AI360+AK360+AM360+AO360)*$DK360</f>
        <v>0</v>
      </c>
      <c r="DN360" s="322">
        <f t="shared" ref="DN360" si="9023">AS360+AW360+AY360-CW360</f>
        <v>0</v>
      </c>
      <c r="DO360" s="322">
        <f t="shared" ref="DO360" si="9024">BC360+BG360+BI360-DI360</f>
        <v>0</v>
      </c>
      <c r="DP360" s="322">
        <f t="shared" ref="DP360" si="9025">DN360+DO360</f>
        <v>0</v>
      </c>
      <c r="DQ360" s="323" t="str">
        <f>IF(OR(F360=vstupy!B$40,F360=vstupy!B$41,F360=vstupy!B$42,),"0","1")</f>
        <v>1</v>
      </c>
      <c r="DR360" s="315">
        <f t="shared" ref="DR360" si="9026">IF($DQ360="1",AQ360,"0")+CF360</f>
        <v>0</v>
      </c>
      <c r="DS360" s="313">
        <f t="shared" ref="DS360" si="9027">IF($DQ360="1",AS360,"0")+CG360</f>
        <v>0</v>
      </c>
      <c r="DT360" s="313">
        <f t="shared" ref="DT360" si="9028">IF($DQ360="1",AU360,"0")+CH360</f>
        <v>0</v>
      </c>
      <c r="DU360" s="313">
        <f t="shared" ref="DU360" si="9029">IF($DQ360="1",AW360,"0")+CI360</f>
        <v>0</v>
      </c>
      <c r="DV360" s="310">
        <f t="shared" ref="DV360" si="9030">IF($DQ360="1",AY360,"0")+CJ360</f>
        <v>0</v>
      </c>
      <c r="DW360" s="311">
        <f t="shared" ref="DW360" si="9031">SUM(DR360:DV362)</f>
        <v>0</v>
      </c>
      <c r="DX360" s="315" t="str">
        <f t="shared" ref="DX360" si="9032">IF($DQ360="1",BA360,"0")</f>
        <v>0</v>
      </c>
      <c r="DY360" s="313" t="str">
        <f t="shared" ref="DY360" si="9033">IF($DQ360="1",BC360,"0")</f>
        <v>0</v>
      </c>
      <c r="DZ360" s="313" t="str">
        <f t="shared" ref="DZ360" si="9034">IF($DQ360="1",BE360,"0")</f>
        <v>0</v>
      </c>
      <c r="EA360" s="313" t="str">
        <f t="shared" ref="EA360" si="9035">IF($DQ360="1",BG360,"0")</f>
        <v>0</v>
      </c>
      <c r="EB360" s="310" t="str">
        <f t="shared" ref="EB360" si="9036">IF($DQ360="1",BI360,"0")</f>
        <v>0</v>
      </c>
      <c r="EC360" s="311">
        <f t="shared" ref="EC360" si="9037">SUM(DX360:EB362)</f>
        <v>0</v>
      </c>
      <c r="ED360" s="312">
        <f t="shared" ref="ED360" si="9038">EC360+DW360</f>
        <v>0</v>
      </c>
    </row>
    <row r="361" spans="2:134" ht="12.6" customHeight="1" x14ac:dyDescent="0.2">
      <c r="B361" s="366"/>
      <c r="C361" s="363"/>
      <c r="D361" s="363"/>
      <c r="E361" s="363"/>
      <c r="F361" s="356"/>
      <c r="G361" s="362"/>
      <c r="H361" s="308"/>
      <c r="I361" s="308"/>
      <c r="J361" s="299"/>
      <c r="K361" s="356"/>
      <c r="L361" s="348"/>
      <c r="M361" s="354"/>
      <c r="N361" s="348"/>
      <c r="O361" s="348"/>
      <c r="P361" s="348"/>
      <c r="Q361" s="349"/>
      <c r="R361" s="350"/>
      <c r="S361" s="348"/>
      <c r="T361" s="351"/>
      <c r="U361" s="349"/>
      <c r="V361" s="350"/>
      <c r="W361" s="348"/>
      <c r="X361" s="283" t="s">
        <v>157</v>
      </c>
      <c r="Y361" s="284" t="s">
        <v>152</v>
      </c>
      <c r="Z361" s="285">
        <f>VLOOKUP($X361,vstupy!$B$18:$F$31,MATCH($Y361,vstupy!$B$17:$F$17,0),0)</f>
        <v>0</v>
      </c>
      <c r="AA361" s="286" t="s">
        <v>158</v>
      </c>
      <c r="AB361" s="285">
        <f>VLOOKUP($AA361,vstupy!$B$34:$C$36,2,FALSE)</f>
        <v>0</v>
      </c>
      <c r="AC361" s="285">
        <f t="shared" si="8016"/>
        <v>0</v>
      </c>
      <c r="AD361" s="339"/>
      <c r="AE361" s="326"/>
      <c r="AF361" s="315"/>
      <c r="AG361" s="330"/>
      <c r="AH361" s="330"/>
      <c r="AI361" s="330"/>
      <c r="AJ361" s="330"/>
      <c r="AK361" s="330"/>
      <c r="AL361" s="330"/>
      <c r="AM361" s="335"/>
      <c r="AN361" s="330"/>
      <c r="AO361" s="336"/>
      <c r="AP361" s="315"/>
      <c r="AQ361" s="313"/>
      <c r="AR361" s="313"/>
      <c r="AS361" s="313"/>
      <c r="AT361" s="313"/>
      <c r="AU361" s="313"/>
      <c r="AV361" s="313"/>
      <c r="AW361" s="313"/>
      <c r="AX361" s="313"/>
      <c r="AY361" s="313"/>
      <c r="AZ361" s="313"/>
      <c r="BA361" s="313"/>
      <c r="BB361" s="313"/>
      <c r="BC361" s="313"/>
      <c r="BD361" s="313"/>
      <c r="BE361" s="313"/>
      <c r="BF361" s="313"/>
      <c r="BG361" s="313"/>
      <c r="BH361" s="313"/>
      <c r="BI361" s="324"/>
      <c r="BJ361" s="314"/>
      <c r="BK361" s="315"/>
      <c r="BL361" s="313"/>
      <c r="BM361" s="313"/>
      <c r="BN361" s="313"/>
      <c r="BO361" s="313"/>
      <c r="BP361" s="313"/>
      <c r="BQ361" s="313"/>
      <c r="BR361" s="313"/>
      <c r="BS361" s="313"/>
      <c r="BT361" s="310"/>
      <c r="BU361" s="315"/>
      <c r="BV361" s="313"/>
      <c r="BW361" s="313"/>
      <c r="BX361" s="313"/>
      <c r="BY361" s="313"/>
      <c r="BZ361" s="313"/>
      <c r="CA361" s="313"/>
      <c r="CB361" s="313"/>
      <c r="CC361" s="313"/>
      <c r="CD361" s="310"/>
      <c r="CE361" s="316"/>
      <c r="CF361" s="315"/>
      <c r="CG361" s="313"/>
      <c r="CH361" s="313"/>
      <c r="CI361" s="313"/>
      <c r="CJ361" s="310"/>
      <c r="CK361" s="317"/>
      <c r="CL361" s="319"/>
      <c r="CM361" s="315"/>
      <c r="CN361" s="313"/>
      <c r="CO361" s="313"/>
      <c r="CP361" s="313"/>
      <c r="CQ361" s="313"/>
      <c r="CR361" s="313"/>
      <c r="CS361" s="313"/>
      <c r="CT361" s="313"/>
      <c r="CU361" s="313"/>
      <c r="CV361" s="310"/>
      <c r="CW361" s="314"/>
      <c r="CX361" s="314"/>
      <c r="CY361" s="315"/>
      <c r="CZ361" s="313"/>
      <c r="DA361" s="313"/>
      <c r="DB361" s="313"/>
      <c r="DC361" s="313"/>
      <c r="DD361" s="313"/>
      <c r="DE361" s="313"/>
      <c r="DF361" s="313"/>
      <c r="DG361" s="313"/>
      <c r="DH361" s="310"/>
      <c r="DI361" s="321"/>
      <c r="DJ361" s="321"/>
      <c r="DK361" s="322"/>
      <c r="DL361" s="322"/>
      <c r="DM361" s="322"/>
      <c r="DN361" s="322"/>
      <c r="DO361" s="322"/>
      <c r="DP361" s="322"/>
      <c r="DQ361" s="323"/>
      <c r="DR361" s="315"/>
      <c r="DS361" s="313"/>
      <c r="DT361" s="313"/>
      <c r="DU361" s="313"/>
      <c r="DV361" s="310"/>
      <c r="DW361" s="311"/>
      <c r="DX361" s="315"/>
      <c r="DY361" s="313"/>
      <c r="DZ361" s="313"/>
      <c r="EA361" s="313"/>
      <c r="EB361" s="310"/>
      <c r="EC361" s="311"/>
      <c r="ED361" s="312"/>
    </row>
    <row r="362" spans="2:134" ht="12.6" customHeight="1" thickBot="1" x14ac:dyDescent="0.25">
      <c r="B362" s="366"/>
      <c r="C362" s="363"/>
      <c r="D362" s="363"/>
      <c r="E362" s="363"/>
      <c r="F362" s="357"/>
      <c r="G362" s="362"/>
      <c r="H362" s="309"/>
      <c r="I362" s="309"/>
      <c r="J362" s="300"/>
      <c r="K362" s="357"/>
      <c r="L362" s="348"/>
      <c r="M362" s="354"/>
      <c r="N362" s="348"/>
      <c r="O362" s="348"/>
      <c r="P362" s="348"/>
      <c r="Q362" s="349"/>
      <c r="R362" s="350"/>
      <c r="S362" s="348"/>
      <c r="T362" s="351"/>
      <c r="U362" s="349"/>
      <c r="V362" s="350"/>
      <c r="W362" s="348"/>
      <c r="X362" s="283" t="s">
        <v>157</v>
      </c>
      <c r="Y362" s="284" t="s">
        <v>152</v>
      </c>
      <c r="Z362" s="285">
        <f>VLOOKUP($X362,vstupy!$B$18:$F$31,MATCH($Y362,vstupy!$B$17:$F$17,0),0)</f>
        <v>0</v>
      </c>
      <c r="AA362" s="286" t="s">
        <v>158</v>
      </c>
      <c r="AB362" s="285">
        <f>VLOOKUP($AA362,vstupy!$B$34:$C$36,2,FALSE)</f>
        <v>0</v>
      </c>
      <c r="AC362" s="285">
        <f t="shared" si="8016"/>
        <v>0</v>
      </c>
      <c r="AD362" s="340"/>
      <c r="AE362" s="327"/>
      <c r="AF362" s="329"/>
      <c r="AG362" s="331"/>
      <c r="AH362" s="331"/>
      <c r="AI362" s="330"/>
      <c r="AJ362" s="331"/>
      <c r="AK362" s="331"/>
      <c r="AL362" s="331"/>
      <c r="AM362" s="333"/>
      <c r="AN362" s="330"/>
      <c r="AO362" s="337"/>
      <c r="AP362" s="315"/>
      <c r="AQ362" s="313"/>
      <c r="AR362" s="313"/>
      <c r="AS362" s="313"/>
      <c r="AT362" s="313"/>
      <c r="AU362" s="313"/>
      <c r="AV362" s="313"/>
      <c r="AW362" s="313"/>
      <c r="AX362" s="313"/>
      <c r="AY362" s="313"/>
      <c r="AZ362" s="313"/>
      <c r="BA362" s="313"/>
      <c r="BB362" s="313"/>
      <c r="BC362" s="313"/>
      <c r="BD362" s="313"/>
      <c r="BE362" s="313"/>
      <c r="BF362" s="313"/>
      <c r="BG362" s="313"/>
      <c r="BH362" s="313"/>
      <c r="BI362" s="324"/>
      <c r="BJ362" s="314"/>
      <c r="BK362" s="315"/>
      <c r="BL362" s="313"/>
      <c r="BM362" s="313"/>
      <c r="BN362" s="313"/>
      <c r="BO362" s="313"/>
      <c r="BP362" s="313"/>
      <c r="BQ362" s="313"/>
      <c r="BR362" s="313"/>
      <c r="BS362" s="313"/>
      <c r="BT362" s="310"/>
      <c r="BU362" s="315"/>
      <c r="BV362" s="313"/>
      <c r="BW362" s="313"/>
      <c r="BX362" s="313"/>
      <c r="BY362" s="313"/>
      <c r="BZ362" s="313"/>
      <c r="CA362" s="313"/>
      <c r="CB362" s="313"/>
      <c r="CC362" s="313"/>
      <c r="CD362" s="310"/>
      <c r="CE362" s="316"/>
      <c r="CF362" s="315"/>
      <c r="CG362" s="313"/>
      <c r="CH362" s="313"/>
      <c r="CI362" s="313"/>
      <c r="CJ362" s="310"/>
      <c r="CK362" s="317"/>
      <c r="CL362" s="320"/>
      <c r="CM362" s="315"/>
      <c r="CN362" s="313"/>
      <c r="CO362" s="313"/>
      <c r="CP362" s="313"/>
      <c r="CQ362" s="313"/>
      <c r="CR362" s="313"/>
      <c r="CS362" s="313"/>
      <c r="CT362" s="313"/>
      <c r="CU362" s="313"/>
      <c r="CV362" s="310"/>
      <c r="CW362" s="314"/>
      <c r="CX362" s="314"/>
      <c r="CY362" s="315"/>
      <c r="CZ362" s="313"/>
      <c r="DA362" s="313"/>
      <c r="DB362" s="313"/>
      <c r="DC362" s="313"/>
      <c r="DD362" s="313"/>
      <c r="DE362" s="313"/>
      <c r="DF362" s="313"/>
      <c r="DG362" s="313"/>
      <c r="DH362" s="310"/>
      <c r="DI362" s="321"/>
      <c r="DJ362" s="321"/>
      <c r="DK362" s="322"/>
      <c r="DL362" s="322"/>
      <c r="DM362" s="322"/>
      <c r="DN362" s="322"/>
      <c r="DO362" s="322"/>
      <c r="DP362" s="322"/>
      <c r="DQ362" s="323"/>
      <c r="DR362" s="315"/>
      <c r="DS362" s="313"/>
      <c r="DT362" s="313"/>
      <c r="DU362" s="313"/>
      <c r="DV362" s="310"/>
      <c r="DW362" s="311"/>
      <c r="DX362" s="315"/>
      <c r="DY362" s="313"/>
      <c r="DZ362" s="313"/>
      <c r="EA362" s="313"/>
      <c r="EB362" s="310"/>
      <c r="EC362" s="311"/>
      <c r="ED362" s="312"/>
    </row>
    <row r="363" spans="2:134" ht="12.6" customHeight="1" x14ac:dyDescent="0.2">
      <c r="B363" s="365">
        <f t="shared" si="8223"/>
        <v>119</v>
      </c>
      <c r="C363" s="364"/>
      <c r="D363" s="364"/>
      <c r="E363" s="364"/>
      <c r="F363" s="358"/>
      <c r="G363" s="361"/>
      <c r="H363" s="301" t="str">
        <f t="shared" si="7402"/>
        <v/>
      </c>
      <c r="I363" s="301" t="str">
        <f t="shared" si="8018"/>
        <v>NA</v>
      </c>
      <c r="J363" s="304">
        <f t="shared" ref="J363" si="9039">IF(I363&gt;12,1,I363/12)</f>
        <v>1</v>
      </c>
      <c r="K363" s="358"/>
      <c r="L363" s="344"/>
      <c r="M363" s="354">
        <f t="shared" ref="M363" si="9040">IF(L363="N",0,L363)</f>
        <v>0</v>
      </c>
      <c r="N363" s="344" t="s">
        <v>212</v>
      </c>
      <c r="O363" s="344"/>
      <c r="P363" s="344"/>
      <c r="Q363" s="345" t="s">
        <v>36</v>
      </c>
      <c r="R363" s="346">
        <f>VLOOKUP(Q363,vstupy!$B$3:$C$15,2,FALSE)</f>
        <v>0</v>
      </c>
      <c r="S363" s="344"/>
      <c r="T363" s="347"/>
      <c r="U363" s="345" t="s">
        <v>36</v>
      </c>
      <c r="V363" s="346">
        <f>VLOOKUP(U363,vstupy!$B$3:$C$15,2,FALSE)</f>
        <v>0</v>
      </c>
      <c r="W363" s="344"/>
      <c r="X363" s="174" t="s">
        <v>157</v>
      </c>
      <c r="Y363" s="188" t="s">
        <v>152</v>
      </c>
      <c r="Z363" s="185">
        <f>VLOOKUP($X363,vstupy!$B$18:$F$31,MATCH($Y363,vstupy!$B$17:$F$17,0),0)</f>
        <v>0</v>
      </c>
      <c r="AA363" s="121" t="s">
        <v>158</v>
      </c>
      <c r="AB363" s="185">
        <f>VLOOKUP($AA363,vstupy!$B$34:$C$36,2,FALSE)</f>
        <v>0</v>
      </c>
      <c r="AC363" s="185">
        <f t="shared" si="8016"/>
        <v>0</v>
      </c>
      <c r="AD363" s="341" t="s">
        <v>36</v>
      </c>
      <c r="AE363" s="325">
        <f>VLOOKUP(AD363,vstupy!$B$3:$C$15,2,FALSE)</f>
        <v>0</v>
      </c>
      <c r="AF363" s="328" t="str">
        <f t="shared" ref="AF363" si="9041">IFERROR(IF(M363=0,"N",O363/L363*J363),0)</f>
        <v>N</v>
      </c>
      <c r="AG363" s="330">
        <f t="shared" ref="AG363" si="9042">O363*J363</f>
        <v>0</v>
      </c>
      <c r="AH363" s="332">
        <f t="shared" ref="AH363" si="9043">P363*R363*J363</f>
        <v>0</v>
      </c>
      <c r="AI363" s="333">
        <f t="shared" ref="AI363" si="9044">IFERROR(AH363*M363,0)</f>
        <v>0</v>
      </c>
      <c r="AJ363" s="332" t="str">
        <f t="shared" ref="AJ363" si="9045">IFERROR(IF(M363=0,"N",S363/L363*J363),0)</f>
        <v>N</v>
      </c>
      <c r="AK363" s="330">
        <f t="shared" ref="AK363" si="9046">S363*J363</f>
        <v>0</v>
      </c>
      <c r="AL363" s="330">
        <f t="shared" ref="AL363" si="9047">T363*V363*J363</f>
        <v>0</v>
      </c>
      <c r="AM363" s="334">
        <f t="shared" ref="AM363" si="9048">IFERROR(AL363*M363,0)</f>
        <v>0</v>
      </c>
      <c r="AN363" s="333">
        <f t="shared" ref="AN363" si="9049">IF(W363&gt;0,IF(AE363&gt;0,($G$5/160)*(W363/60)*AE363*J363,0),IF(AE363&gt;0,($G$5/160)*((AC363+AC364+AC365)/60)*AE363*J363,0))</f>
        <v>0</v>
      </c>
      <c r="AO363" s="336">
        <f t="shared" ref="AO363" si="9050">IFERROR(AN363*M363,0)</f>
        <v>0</v>
      </c>
      <c r="AP363" s="315">
        <f t="shared" ref="AP363" si="9051">IF($N363="In (zvyšuje náklady)",AF363,0)</f>
        <v>0</v>
      </c>
      <c r="AQ363" s="313">
        <f t="shared" ref="AQ363" si="9052">IF($N363="In (zvyšuje náklady)",AG363,0)</f>
        <v>0</v>
      </c>
      <c r="AR363" s="313">
        <f t="shared" ref="AR363" si="9053">IF($N363="In (zvyšuje náklady)",AH363,0)</f>
        <v>0</v>
      </c>
      <c r="AS363" s="313">
        <f t="shared" ref="AS363" si="9054">IF($N363="In (zvyšuje náklady)",AI363,0)</f>
        <v>0</v>
      </c>
      <c r="AT363" s="313">
        <f t="shared" ref="AT363" si="9055">IF($N363="In (zvyšuje náklady)",AJ363,0)</f>
        <v>0</v>
      </c>
      <c r="AU363" s="313">
        <f t="shared" ref="AU363" si="9056">IF($N363="In (zvyšuje náklady)",AK363,0)</f>
        <v>0</v>
      </c>
      <c r="AV363" s="313">
        <f t="shared" ref="AV363" si="9057">IF($N363="In (zvyšuje náklady)",AL363,0)</f>
        <v>0</v>
      </c>
      <c r="AW363" s="313">
        <f t="shared" ref="AW363" si="9058">IF($N363="In (zvyšuje náklady)",AM363,0)</f>
        <v>0</v>
      </c>
      <c r="AX363" s="313">
        <f t="shared" ref="AX363" si="9059">IF($N363="In (zvyšuje náklady)",AN363,0)</f>
        <v>0</v>
      </c>
      <c r="AY363" s="313">
        <f t="shared" ref="AY363" si="9060">IF($N363="In (zvyšuje náklady)",AO363,0)</f>
        <v>0</v>
      </c>
      <c r="AZ363" s="313" t="str">
        <f t="shared" ref="AZ363" si="9061">IF($N363="Out (znižuje náklady)",AF363,"0")</f>
        <v>0</v>
      </c>
      <c r="BA363" s="313" t="str">
        <f t="shared" ref="BA363" si="9062">IF($N363="Out (znižuje náklady)",AG363,"0")</f>
        <v>0</v>
      </c>
      <c r="BB363" s="313" t="str">
        <f t="shared" ref="BB363" si="9063">IF($N363="Out (znižuje náklady)",AH363,"0")</f>
        <v>0</v>
      </c>
      <c r="BC363" s="313" t="str">
        <f t="shared" ref="BC363" si="9064">IF($N363="Out (znižuje náklady)",AI363,"0")</f>
        <v>0</v>
      </c>
      <c r="BD363" s="313" t="str">
        <f t="shared" ref="BD363" si="9065">IF($N363="Out (znižuje náklady)",AJ363,"0")</f>
        <v>0</v>
      </c>
      <c r="BE363" s="313" t="str">
        <f t="shared" ref="BE363" si="9066">IF($N363="Out (znižuje náklady)",AK363,"0")</f>
        <v>0</v>
      </c>
      <c r="BF363" s="313" t="str">
        <f t="shared" ref="BF363" si="9067">IF($N363="Out (znižuje náklady)",AL363,"0")</f>
        <v>0</v>
      </c>
      <c r="BG363" s="313" t="str">
        <f t="shared" ref="BG363" si="9068">IF($N363="Out (znižuje náklady)",AM363,"0")</f>
        <v>0</v>
      </c>
      <c r="BH363" s="313" t="str">
        <f t="shared" ref="BH363" si="9069">IF($N363="Out (znižuje náklady)",AN363,"0")</f>
        <v>0</v>
      </c>
      <c r="BI363" s="324" t="str">
        <f t="shared" ref="BI363" si="9070">IF($N363="Out (znižuje náklady)",AO363,"0")</f>
        <v>0</v>
      </c>
      <c r="BJ363" s="314">
        <f>IF(F363=vstupy!$B$47,0,1)</f>
        <v>1</v>
      </c>
      <c r="BK363" s="315">
        <f t="shared" ref="BK363" si="9071">$BJ363*AP363</f>
        <v>0</v>
      </c>
      <c r="BL363" s="313">
        <f t="shared" ref="BL363" si="9072">$BJ363*AQ363</f>
        <v>0</v>
      </c>
      <c r="BM363" s="313">
        <f t="shared" ref="BM363" si="9073">$BJ363*AR363</f>
        <v>0</v>
      </c>
      <c r="BN363" s="313">
        <f t="shared" ref="BN363" si="9074">$BJ363*AS363</f>
        <v>0</v>
      </c>
      <c r="BO363" s="313">
        <f t="shared" ref="BO363" si="9075">$BJ363*AT363</f>
        <v>0</v>
      </c>
      <c r="BP363" s="313">
        <f t="shared" ref="BP363" si="9076">$BJ363*AU363</f>
        <v>0</v>
      </c>
      <c r="BQ363" s="313">
        <f t="shared" ref="BQ363" si="9077">$BJ363*AV363</f>
        <v>0</v>
      </c>
      <c r="BR363" s="313">
        <f t="shared" ref="BR363" si="9078">$BJ363*AW363</f>
        <v>0</v>
      </c>
      <c r="BS363" s="313">
        <f t="shared" ref="BS363" si="9079">$BJ363*AX363</f>
        <v>0</v>
      </c>
      <c r="BT363" s="310">
        <f t="shared" ref="BT363" si="9080">$BJ363*AY363</f>
        <v>0</v>
      </c>
      <c r="BU363" s="315">
        <f t="shared" ref="BU363" si="9081">$BJ363*AZ363</f>
        <v>0</v>
      </c>
      <c r="BV363" s="313">
        <f t="shared" ref="BV363" si="9082">$BJ363*BA363</f>
        <v>0</v>
      </c>
      <c r="BW363" s="313">
        <f t="shared" ref="BW363" si="9083">$BJ363*BB363</f>
        <v>0</v>
      </c>
      <c r="BX363" s="313">
        <f t="shared" ref="BX363" si="9084">$BJ363*BC363</f>
        <v>0</v>
      </c>
      <c r="BY363" s="313">
        <f t="shared" ref="BY363" si="9085">$BJ363*BD363</f>
        <v>0</v>
      </c>
      <c r="BZ363" s="313">
        <f t="shared" ref="BZ363" si="9086">$BJ363*BE363</f>
        <v>0</v>
      </c>
      <c r="CA363" s="313">
        <f t="shared" ref="CA363" si="9087">$BJ363*BF363</f>
        <v>0</v>
      </c>
      <c r="CB363" s="313">
        <f t="shared" ref="CB363" si="9088">$BJ363*BG363</f>
        <v>0</v>
      </c>
      <c r="CC363" s="313">
        <f t="shared" ref="CC363" si="9089">$BJ363*BH363</f>
        <v>0</v>
      </c>
      <c r="CD363" s="310">
        <f t="shared" ref="CD363" si="9090">$BJ363*BI363</f>
        <v>0</v>
      </c>
      <c r="CE363" s="316">
        <f t="shared" ref="CE363" si="9091">IF(N363="Nemení sa",1,0)</f>
        <v>0</v>
      </c>
      <c r="CF363" s="315">
        <f t="shared" ref="CF363" si="9092">AG363*$CE363</f>
        <v>0</v>
      </c>
      <c r="CG363" s="313">
        <f t="shared" ref="CG363" si="9093">AI363*$CE363</f>
        <v>0</v>
      </c>
      <c r="CH363" s="313">
        <f t="shared" ref="CH363" si="9094">AK363*$CE363</f>
        <v>0</v>
      </c>
      <c r="CI363" s="313">
        <f t="shared" ref="CI363" si="9095">AM363*$CE363</f>
        <v>0</v>
      </c>
      <c r="CJ363" s="310">
        <f t="shared" ref="CJ363" si="9096">AO363*$CE363</f>
        <v>0</v>
      </c>
      <c r="CK363" s="317">
        <f t="shared" ref="CK363" si="9097">SUM(CF363:CJ365)</f>
        <v>0</v>
      </c>
      <c r="CL363" s="318">
        <f>IF(F363=vstupy!B$42,"1",0)</f>
        <v>0</v>
      </c>
      <c r="CM363" s="315">
        <f t="shared" ref="CM363" si="9098">IF($CL363="1",AP363,0)</f>
        <v>0</v>
      </c>
      <c r="CN363" s="313">
        <f t="shared" ref="CN363" si="9099">IF($CL363="1",AQ363,0)</f>
        <v>0</v>
      </c>
      <c r="CO363" s="313">
        <f t="shared" ref="CO363" si="9100">IF($CL363="1",AR363,0)</f>
        <v>0</v>
      </c>
      <c r="CP363" s="313">
        <f t="shared" ref="CP363" si="9101">IF($CL363="1",AS363,0)</f>
        <v>0</v>
      </c>
      <c r="CQ363" s="313">
        <f t="shared" ref="CQ363" si="9102">IF($CL363="1",AT363,0)</f>
        <v>0</v>
      </c>
      <c r="CR363" s="313">
        <f t="shared" ref="CR363" si="9103">IF($CL363="1",AU363,0)</f>
        <v>0</v>
      </c>
      <c r="CS363" s="313">
        <f t="shared" ref="CS363" si="9104">IF($CL363="1",AV363,0)</f>
        <v>0</v>
      </c>
      <c r="CT363" s="313">
        <f t="shared" ref="CT363" si="9105">IF($CL363="1",AW363,0)</f>
        <v>0</v>
      </c>
      <c r="CU363" s="313">
        <f t="shared" ref="CU363" si="9106">IF($CL363="1",AX363,0)</f>
        <v>0</v>
      </c>
      <c r="CV363" s="310">
        <f t="shared" ref="CV363" si="9107">IF($CL363="1",AY363,0)</f>
        <v>0</v>
      </c>
      <c r="CW363" s="314">
        <f t="shared" ref="CW363" si="9108">CP363+CT363+CV363</f>
        <v>0</v>
      </c>
      <c r="CX363" s="314">
        <f t="shared" ref="CX363" si="9109">CN363+CR363</f>
        <v>0</v>
      </c>
      <c r="CY363" s="315">
        <f t="shared" ref="CY363" si="9110">IF($CL363="1",AZ363,0)</f>
        <v>0</v>
      </c>
      <c r="CZ363" s="313">
        <f t="shared" ref="CZ363" si="9111">IF($CL363="1",BA363,0)</f>
        <v>0</v>
      </c>
      <c r="DA363" s="313">
        <f t="shared" ref="DA363" si="9112">IF($CL363="1",BB363,0)</f>
        <v>0</v>
      </c>
      <c r="DB363" s="313">
        <f t="shared" ref="DB363" si="9113">IF($CL363="1",BC363,0)</f>
        <v>0</v>
      </c>
      <c r="DC363" s="313">
        <f t="shared" ref="DC363" si="9114">IF($CL363="1",BD363,0)</f>
        <v>0</v>
      </c>
      <c r="DD363" s="313">
        <f t="shared" ref="DD363" si="9115">IF($CL363="1",BE363,0)</f>
        <v>0</v>
      </c>
      <c r="DE363" s="313">
        <f t="shared" ref="DE363" si="9116">IF($CL363="1",BF363,0)</f>
        <v>0</v>
      </c>
      <c r="DF363" s="313">
        <f t="shared" ref="DF363" si="9117">IF($CL363="1",BG363,0)</f>
        <v>0</v>
      </c>
      <c r="DG363" s="313">
        <f t="shared" ref="DG363" si="9118">IF($CL363="1",BH363,0)</f>
        <v>0</v>
      </c>
      <c r="DH363" s="310">
        <f t="shared" ref="DH363" si="9119">IF($CL363="1",BI363,0)</f>
        <v>0</v>
      </c>
      <c r="DI363" s="321">
        <f t="shared" ref="DI363" si="9120">DB363+DF363+DH363</f>
        <v>0</v>
      </c>
      <c r="DJ363" s="321">
        <f t="shared" ref="DJ363" si="9121">CZ363+DD363</f>
        <v>0</v>
      </c>
      <c r="DK363" s="322">
        <f t="shared" ref="DK363" si="9122">IF(CE363=0,1,0)</f>
        <v>1</v>
      </c>
      <c r="DL363" s="322">
        <f t="shared" ref="DL363" si="9123">IFERROR(IF($AF363="N",AH363+AJ363+AL363+AN363,AF363+AH363+AJ363+AL363+AN363),0)*$DK363</f>
        <v>0</v>
      </c>
      <c r="DM363" s="322">
        <f t="shared" ref="DM363" si="9124">(AG363+AI363+AK363+AM363+AO363)*$DK363</f>
        <v>0</v>
      </c>
      <c r="DN363" s="322">
        <f t="shared" ref="DN363" si="9125">AS363+AW363+AY363-CW363</f>
        <v>0</v>
      </c>
      <c r="DO363" s="322">
        <f t="shared" ref="DO363" si="9126">BC363+BG363+BI363-DI363</f>
        <v>0</v>
      </c>
      <c r="DP363" s="322">
        <f t="shared" ref="DP363" si="9127">DN363+DO363</f>
        <v>0</v>
      </c>
      <c r="DQ363" s="323" t="str">
        <f>IF(OR(F363=vstupy!B$40,F363=vstupy!B$41,F363=vstupy!B$42,),"0","1")</f>
        <v>1</v>
      </c>
      <c r="DR363" s="315">
        <f t="shared" ref="DR363" si="9128">IF($DQ363="1",AQ363,"0")+CF363</f>
        <v>0</v>
      </c>
      <c r="DS363" s="313">
        <f t="shared" ref="DS363" si="9129">IF($DQ363="1",AS363,"0")+CG363</f>
        <v>0</v>
      </c>
      <c r="DT363" s="313">
        <f t="shared" ref="DT363" si="9130">IF($DQ363="1",AU363,"0")+CH363</f>
        <v>0</v>
      </c>
      <c r="DU363" s="313">
        <f t="shared" ref="DU363" si="9131">IF($DQ363="1",AW363,"0")+CI363</f>
        <v>0</v>
      </c>
      <c r="DV363" s="310">
        <f t="shared" ref="DV363" si="9132">IF($DQ363="1",AY363,"0")+CJ363</f>
        <v>0</v>
      </c>
      <c r="DW363" s="311">
        <f t="shared" ref="DW363" si="9133">SUM(DR363:DV365)</f>
        <v>0</v>
      </c>
      <c r="DX363" s="315" t="str">
        <f t="shared" ref="DX363" si="9134">IF($DQ363="1",BA363,"0")</f>
        <v>0</v>
      </c>
      <c r="DY363" s="313" t="str">
        <f t="shared" ref="DY363" si="9135">IF($DQ363="1",BC363,"0")</f>
        <v>0</v>
      </c>
      <c r="DZ363" s="313" t="str">
        <f t="shared" ref="DZ363" si="9136">IF($DQ363="1",BE363,"0")</f>
        <v>0</v>
      </c>
      <c r="EA363" s="313" t="str">
        <f t="shared" ref="EA363" si="9137">IF($DQ363="1",BG363,"0")</f>
        <v>0</v>
      </c>
      <c r="EB363" s="310" t="str">
        <f t="shared" ref="EB363" si="9138">IF($DQ363="1",BI363,"0")</f>
        <v>0</v>
      </c>
      <c r="EC363" s="311">
        <f t="shared" ref="EC363" si="9139">SUM(DX363:EB365)</f>
        <v>0</v>
      </c>
      <c r="ED363" s="312">
        <f t="shared" ref="ED363" si="9140">EC363+DW363</f>
        <v>0</v>
      </c>
    </row>
    <row r="364" spans="2:134" ht="12.6" customHeight="1" x14ac:dyDescent="0.2">
      <c r="B364" s="365"/>
      <c r="C364" s="364"/>
      <c r="D364" s="364"/>
      <c r="E364" s="364"/>
      <c r="F364" s="359"/>
      <c r="G364" s="361"/>
      <c r="H364" s="302"/>
      <c r="I364" s="302"/>
      <c r="J364" s="305"/>
      <c r="K364" s="359"/>
      <c r="L364" s="344"/>
      <c r="M364" s="354"/>
      <c r="N364" s="344"/>
      <c r="O364" s="344"/>
      <c r="P364" s="344"/>
      <c r="Q364" s="345"/>
      <c r="R364" s="346"/>
      <c r="S364" s="344"/>
      <c r="T364" s="347"/>
      <c r="U364" s="345"/>
      <c r="V364" s="346"/>
      <c r="W364" s="344"/>
      <c r="X364" s="174" t="s">
        <v>157</v>
      </c>
      <c r="Y364" s="188" t="s">
        <v>152</v>
      </c>
      <c r="Z364" s="185">
        <f>VLOOKUP($X364,vstupy!$B$18:$F$31,MATCH($Y364,vstupy!$B$17:$F$17,0),0)</f>
        <v>0</v>
      </c>
      <c r="AA364" s="121" t="s">
        <v>158</v>
      </c>
      <c r="AB364" s="185">
        <f>VLOOKUP($AA364,vstupy!$B$34:$C$36,2,FALSE)</f>
        <v>0</v>
      </c>
      <c r="AC364" s="185">
        <f t="shared" si="8016"/>
        <v>0</v>
      </c>
      <c r="AD364" s="342"/>
      <c r="AE364" s="326"/>
      <c r="AF364" s="315"/>
      <c r="AG364" s="330"/>
      <c r="AH364" s="330"/>
      <c r="AI364" s="330"/>
      <c r="AJ364" s="330"/>
      <c r="AK364" s="330"/>
      <c r="AL364" s="330"/>
      <c r="AM364" s="335"/>
      <c r="AN364" s="330"/>
      <c r="AO364" s="336"/>
      <c r="AP364" s="315"/>
      <c r="AQ364" s="313"/>
      <c r="AR364" s="313"/>
      <c r="AS364" s="313"/>
      <c r="AT364" s="313"/>
      <c r="AU364" s="313"/>
      <c r="AV364" s="313"/>
      <c r="AW364" s="313"/>
      <c r="AX364" s="313"/>
      <c r="AY364" s="313"/>
      <c r="AZ364" s="313"/>
      <c r="BA364" s="313"/>
      <c r="BB364" s="313"/>
      <c r="BC364" s="313"/>
      <c r="BD364" s="313"/>
      <c r="BE364" s="313"/>
      <c r="BF364" s="313"/>
      <c r="BG364" s="313"/>
      <c r="BH364" s="313"/>
      <c r="BI364" s="324"/>
      <c r="BJ364" s="314"/>
      <c r="BK364" s="315"/>
      <c r="BL364" s="313"/>
      <c r="BM364" s="313"/>
      <c r="BN364" s="313"/>
      <c r="BO364" s="313"/>
      <c r="BP364" s="313"/>
      <c r="BQ364" s="313"/>
      <c r="BR364" s="313"/>
      <c r="BS364" s="313"/>
      <c r="BT364" s="310"/>
      <c r="BU364" s="315"/>
      <c r="BV364" s="313"/>
      <c r="BW364" s="313"/>
      <c r="BX364" s="313"/>
      <c r="BY364" s="313"/>
      <c r="BZ364" s="313"/>
      <c r="CA364" s="313"/>
      <c r="CB364" s="313"/>
      <c r="CC364" s="313"/>
      <c r="CD364" s="310"/>
      <c r="CE364" s="316"/>
      <c r="CF364" s="315"/>
      <c r="CG364" s="313"/>
      <c r="CH364" s="313"/>
      <c r="CI364" s="313"/>
      <c r="CJ364" s="310"/>
      <c r="CK364" s="317"/>
      <c r="CL364" s="319"/>
      <c r="CM364" s="315"/>
      <c r="CN364" s="313"/>
      <c r="CO364" s="313"/>
      <c r="CP364" s="313"/>
      <c r="CQ364" s="313"/>
      <c r="CR364" s="313"/>
      <c r="CS364" s="313"/>
      <c r="CT364" s="313"/>
      <c r="CU364" s="313"/>
      <c r="CV364" s="310"/>
      <c r="CW364" s="314"/>
      <c r="CX364" s="314"/>
      <c r="CY364" s="315"/>
      <c r="CZ364" s="313"/>
      <c r="DA364" s="313"/>
      <c r="DB364" s="313"/>
      <c r="DC364" s="313"/>
      <c r="DD364" s="313"/>
      <c r="DE364" s="313"/>
      <c r="DF364" s="313"/>
      <c r="DG364" s="313"/>
      <c r="DH364" s="310"/>
      <c r="DI364" s="321"/>
      <c r="DJ364" s="321"/>
      <c r="DK364" s="322"/>
      <c r="DL364" s="322"/>
      <c r="DM364" s="322"/>
      <c r="DN364" s="322"/>
      <c r="DO364" s="322"/>
      <c r="DP364" s="322"/>
      <c r="DQ364" s="323"/>
      <c r="DR364" s="315"/>
      <c r="DS364" s="313"/>
      <c r="DT364" s="313"/>
      <c r="DU364" s="313"/>
      <c r="DV364" s="310"/>
      <c r="DW364" s="311"/>
      <c r="DX364" s="315"/>
      <c r="DY364" s="313"/>
      <c r="DZ364" s="313"/>
      <c r="EA364" s="313"/>
      <c r="EB364" s="310"/>
      <c r="EC364" s="311"/>
      <c r="ED364" s="312"/>
    </row>
    <row r="365" spans="2:134" ht="12.6" customHeight="1" thickBot="1" x14ac:dyDescent="0.25">
      <c r="B365" s="365"/>
      <c r="C365" s="364"/>
      <c r="D365" s="364"/>
      <c r="E365" s="364"/>
      <c r="F365" s="360"/>
      <c r="G365" s="361"/>
      <c r="H365" s="303"/>
      <c r="I365" s="303"/>
      <c r="J365" s="306"/>
      <c r="K365" s="360"/>
      <c r="L365" s="344"/>
      <c r="M365" s="354"/>
      <c r="N365" s="344"/>
      <c r="O365" s="344"/>
      <c r="P365" s="344"/>
      <c r="Q365" s="345"/>
      <c r="R365" s="346"/>
      <c r="S365" s="344"/>
      <c r="T365" s="347"/>
      <c r="U365" s="345"/>
      <c r="V365" s="346"/>
      <c r="W365" s="344"/>
      <c r="X365" s="174" t="s">
        <v>157</v>
      </c>
      <c r="Y365" s="188" t="s">
        <v>152</v>
      </c>
      <c r="Z365" s="185">
        <f>VLOOKUP($X365,vstupy!$B$18:$F$31,MATCH($Y365,vstupy!$B$17:$F$17,0),0)</f>
        <v>0</v>
      </c>
      <c r="AA365" s="121" t="s">
        <v>158</v>
      </c>
      <c r="AB365" s="185">
        <f>VLOOKUP($AA365,vstupy!$B$34:$C$36,2,FALSE)</f>
        <v>0</v>
      </c>
      <c r="AC365" s="185">
        <f t="shared" si="8016"/>
        <v>0</v>
      </c>
      <c r="AD365" s="343"/>
      <c r="AE365" s="327"/>
      <c r="AF365" s="329"/>
      <c r="AG365" s="331"/>
      <c r="AH365" s="331"/>
      <c r="AI365" s="330"/>
      <c r="AJ365" s="331"/>
      <c r="AK365" s="331"/>
      <c r="AL365" s="331"/>
      <c r="AM365" s="333"/>
      <c r="AN365" s="330"/>
      <c r="AO365" s="337"/>
      <c r="AP365" s="315"/>
      <c r="AQ365" s="313"/>
      <c r="AR365" s="313"/>
      <c r="AS365" s="313"/>
      <c r="AT365" s="313"/>
      <c r="AU365" s="313"/>
      <c r="AV365" s="313"/>
      <c r="AW365" s="313"/>
      <c r="AX365" s="313"/>
      <c r="AY365" s="313"/>
      <c r="AZ365" s="313"/>
      <c r="BA365" s="313"/>
      <c r="BB365" s="313"/>
      <c r="BC365" s="313"/>
      <c r="BD365" s="313"/>
      <c r="BE365" s="313"/>
      <c r="BF365" s="313"/>
      <c r="BG365" s="313"/>
      <c r="BH365" s="313"/>
      <c r="BI365" s="324"/>
      <c r="BJ365" s="314"/>
      <c r="BK365" s="315"/>
      <c r="BL365" s="313"/>
      <c r="BM365" s="313"/>
      <c r="BN365" s="313"/>
      <c r="BO365" s="313"/>
      <c r="BP365" s="313"/>
      <c r="BQ365" s="313"/>
      <c r="BR365" s="313"/>
      <c r="BS365" s="313"/>
      <c r="BT365" s="310"/>
      <c r="BU365" s="315"/>
      <c r="BV365" s="313"/>
      <c r="BW365" s="313"/>
      <c r="BX365" s="313"/>
      <c r="BY365" s="313"/>
      <c r="BZ365" s="313"/>
      <c r="CA365" s="313"/>
      <c r="CB365" s="313"/>
      <c r="CC365" s="313"/>
      <c r="CD365" s="310"/>
      <c r="CE365" s="316"/>
      <c r="CF365" s="315"/>
      <c r="CG365" s="313"/>
      <c r="CH365" s="313"/>
      <c r="CI365" s="313"/>
      <c r="CJ365" s="310"/>
      <c r="CK365" s="317"/>
      <c r="CL365" s="320"/>
      <c r="CM365" s="315"/>
      <c r="CN365" s="313"/>
      <c r="CO365" s="313"/>
      <c r="CP365" s="313"/>
      <c r="CQ365" s="313"/>
      <c r="CR365" s="313"/>
      <c r="CS365" s="313"/>
      <c r="CT365" s="313"/>
      <c r="CU365" s="313"/>
      <c r="CV365" s="310"/>
      <c r="CW365" s="314"/>
      <c r="CX365" s="314"/>
      <c r="CY365" s="315"/>
      <c r="CZ365" s="313"/>
      <c r="DA365" s="313"/>
      <c r="DB365" s="313"/>
      <c r="DC365" s="313"/>
      <c r="DD365" s="313"/>
      <c r="DE365" s="313"/>
      <c r="DF365" s="313"/>
      <c r="DG365" s="313"/>
      <c r="DH365" s="310"/>
      <c r="DI365" s="321"/>
      <c r="DJ365" s="321"/>
      <c r="DK365" s="322"/>
      <c r="DL365" s="322"/>
      <c r="DM365" s="322"/>
      <c r="DN365" s="322"/>
      <c r="DO365" s="322"/>
      <c r="DP365" s="322"/>
      <c r="DQ365" s="323"/>
      <c r="DR365" s="315"/>
      <c r="DS365" s="313"/>
      <c r="DT365" s="313"/>
      <c r="DU365" s="313"/>
      <c r="DV365" s="310"/>
      <c r="DW365" s="311"/>
      <c r="DX365" s="315"/>
      <c r="DY365" s="313"/>
      <c r="DZ365" s="313"/>
      <c r="EA365" s="313"/>
      <c r="EB365" s="310"/>
      <c r="EC365" s="311"/>
      <c r="ED365" s="312"/>
    </row>
    <row r="366" spans="2:134" ht="12.6" customHeight="1" x14ac:dyDescent="0.2">
      <c r="B366" s="366">
        <f t="shared" si="8530"/>
        <v>120</v>
      </c>
      <c r="C366" s="363"/>
      <c r="D366" s="363"/>
      <c r="E366" s="363"/>
      <c r="F366" s="355"/>
      <c r="G366" s="362"/>
      <c r="H366" s="307" t="str">
        <f t="shared" si="7506"/>
        <v/>
      </c>
      <c r="I366" s="307" t="str">
        <f t="shared" si="7913"/>
        <v>NA</v>
      </c>
      <c r="J366" s="298">
        <f t="shared" si="7914"/>
        <v>1</v>
      </c>
      <c r="K366" s="355"/>
      <c r="L366" s="348"/>
      <c r="M366" s="354">
        <f t="shared" ref="M366" si="9141">IF(L366="N",0,L366)</f>
        <v>0</v>
      </c>
      <c r="N366" s="348" t="s">
        <v>212</v>
      </c>
      <c r="O366" s="348"/>
      <c r="P366" s="348"/>
      <c r="Q366" s="349" t="s">
        <v>36</v>
      </c>
      <c r="R366" s="350">
        <f>VLOOKUP(Q366,vstupy!$B$3:$C$15,2,FALSE)</f>
        <v>0</v>
      </c>
      <c r="S366" s="348"/>
      <c r="T366" s="351"/>
      <c r="U366" s="349" t="s">
        <v>36</v>
      </c>
      <c r="V366" s="350">
        <f>VLOOKUP(U366,vstupy!$B$3:$C$15,2,FALSE)</f>
        <v>0</v>
      </c>
      <c r="W366" s="348"/>
      <c r="X366" s="283" t="s">
        <v>157</v>
      </c>
      <c r="Y366" s="284" t="s">
        <v>152</v>
      </c>
      <c r="Z366" s="285">
        <f>VLOOKUP($X366,vstupy!$B$18:$F$31,MATCH($Y366,vstupy!$B$17:$F$17,0),0)</f>
        <v>0</v>
      </c>
      <c r="AA366" s="286" t="s">
        <v>158</v>
      </c>
      <c r="AB366" s="285">
        <f>VLOOKUP($AA366,vstupy!$B$34:$C$36,2,FALSE)</f>
        <v>0</v>
      </c>
      <c r="AC366" s="285">
        <f t="shared" si="8016"/>
        <v>0</v>
      </c>
      <c r="AD366" s="338" t="s">
        <v>36</v>
      </c>
      <c r="AE366" s="325">
        <f>VLOOKUP(AD366,vstupy!$B$3:$C$15,2,FALSE)</f>
        <v>0</v>
      </c>
      <c r="AF366" s="328" t="str">
        <f t="shared" ref="AF366" si="9142">IFERROR(IF(M366=0,"N",O366/L366*J366),0)</f>
        <v>N</v>
      </c>
      <c r="AG366" s="330">
        <f t="shared" ref="AG366" si="9143">O366*J366</f>
        <v>0</v>
      </c>
      <c r="AH366" s="332">
        <f t="shared" ref="AH366" si="9144">P366*R366*J366</f>
        <v>0</v>
      </c>
      <c r="AI366" s="333">
        <f t="shared" ref="AI366" si="9145">IFERROR(AH366*M366,0)</f>
        <v>0</v>
      </c>
      <c r="AJ366" s="332" t="str">
        <f t="shared" ref="AJ366" si="9146">IFERROR(IF(M366=0,"N",S366/L366*J366),0)</f>
        <v>N</v>
      </c>
      <c r="AK366" s="330">
        <f t="shared" ref="AK366" si="9147">S366*J366</f>
        <v>0</v>
      </c>
      <c r="AL366" s="330">
        <f t="shared" ref="AL366" si="9148">T366*V366*J366</f>
        <v>0</v>
      </c>
      <c r="AM366" s="334">
        <f t="shared" ref="AM366" si="9149">IFERROR(AL366*M366,0)</f>
        <v>0</v>
      </c>
      <c r="AN366" s="333">
        <f t="shared" ref="AN366" si="9150">IF(W366&gt;0,IF(AE366&gt;0,($G$5/160)*(W366/60)*AE366*J366,0),IF(AE366&gt;0,($G$5/160)*((AC366+AC367+AC368)/60)*AE366*J366,0))</f>
        <v>0</v>
      </c>
      <c r="AO366" s="336">
        <f t="shared" ref="AO366" si="9151">IFERROR(AN366*M366,0)</f>
        <v>0</v>
      </c>
      <c r="AP366" s="315">
        <f t="shared" ref="AP366" si="9152">IF($N366="In (zvyšuje náklady)",AF366,0)</f>
        <v>0</v>
      </c>
      <c r="AQ366" s="313">
        <f t="shared" ref="AQ366" si="9153">IF($N366="In (zvyšuje náklady)",AG366,0)</f>
        <v>0</v>
      </c>
      <c r="AR366" s="313">
        <f t="shared" ref="AR366" si="9154">IF($N366="In (zvyšuje náklady)",AH366,0)</f>
        <v>0</v>
      </c>
      <c r="AS366" s="313">
        <f t="shared" ref="AS366" si="9155">IF($N366="In (zvyšuje náklady)",AI366,0)</f>
        <v>0</v>
      </c>
      <c r="AT366" s="313">
        <f t="shared" ref="AT366" si="9156">IF($N366="In (zvyšuje náklady)",AJ366,0)</f>
        <v>0</v>
      </c>
      <c r="AU366" s="313">
        <f t="shared" ref="AU366" si="9157">IF($N366="In (zvyšuje náklady)",AK366,0)</f>
        <v>0</v>
      </c>
      <c r="AV366" s="313">
        <f t="shared" ref="AV366" si="9158">IF($N366="In (zvyšuje náklady)",AL366,0)</f>
        <v>0</v>
      </c>
      <c r="AW366" s="313">
        <f t="shared" ref="AW366" si="9159">IF($N366="In (zvyšuje náklady)",AM366,0)</f>
        <v>0</v>
      </c>
      <c r="AX366" s="313">
        <f t="shared" ref="AX366" si="9160">IF($N366="In (zvyšuje náklady)",AN366,0)</f>
        <v>0</v>
      </c>
      <c r="AY366" s="313">
        <f t="shared" ref="AY366" si="9161">IF($N366="In (zvyšuje náklady)",AO366,0)</f>
        <v>0</v>
      </c>
      <c r="AZ366" s="313" t="str">
        <f t="shared" ref="AZ366" si="9162">IF($N366="Out (znižuje náklady)",AF366,"0")</f>
        <v>0</v>
      </c>
      <c r="BA366" s="313" t="str">
        <f t="shared" ref="BA366" si="9163">IF($N366="Out (znižuje náklady)",AG366,"0")</f>
        <v>0</v>
      </c>
      <c r="BB366" s="313" t="str">
        <f t="shared" ref="BB366" si="9164">IF($N366="Out (znižuje náklady)",AH366,"0")</f>
        <v>0</v>
      </c>
      <c r="BC366" s="313" t="str">
        <f t="shared" ref="BC366" si="9165">IF($N366="Out (znižuje náklady)",AI366,"0")</f>
        <v>0</v>
      </c>
      <c r="BD366" s="313" t="str">
        <f t="shared" ref="BD366" si="9166">IF($N366="Out (znižuje náklady)",AJ366,"0")</f>
        <v>0</v>
      </c>
      <c r="BE366" s="313" t="str">
        <f t="shared" ref="BE366" si="9167">IF($N366="Out (znižuje náklady)",AK366,"0")</f>
        <v>0</v>
      </c>
      <c r="BF366" s="313" t="str">
        <f t="shared" ref="BF366" si="9168">IF($N366="Out (znižuje náklady)",AL366,"0")</f>
        <v>0</v>
      </c>
      <c r="BG366" s="313" t="str">
        <f t="shared" ref="BG366" si="9169">IF($N366="Out (znižuje náklady)",AM366,"0")</f>
        <v>0</v>
      </c>
      <c r="BH366" s="313" t="str">
        <f t="shared" ref="BH366" si="9170">IF($N366="Out (znižuje náklady)",AN366,"0")</f>
        <v>0</v>
      </c>
      <c r="BI366" s="324" t="str">
        <f t="shared" ref="BI366" si="9171">IF($N366="Out (znižuje náklady)",AO366,"0")</f>
        <v>0</v>
      </c>
      <c r="BJ366" s="314">
        <f>IF(F366=vstupy!$B$47,0,1)</f>
        <v>1</v>
      </c>
      <c r="BK366" s="315">
        <f t="shared" ref="BK366" si="9172">$BJ366*AP366</f>
        <v>0</v>
      </c>
      <c r="BL366" s="313">
        <f t="shared" ref="BL366" si="9173">$BJ366*AQ366</f>
        <v>0</v>
      </c>
      <c r="BM366" s="313">
        <f t="shared" ref="BM366" si="9174">$BJ366*AR366</f>
        <v>0</v>
      </c>
      <c r="BN366" s="313">
        <f t="shared" ref="BN366" si="9175">$BJ366*AS366</f>
        <v>0</v>
      </c>
      <c r="BO366" s="313">
        <f t="shared" ref="BO366" si="9176">$BJ366*AT366</f>
        <v>0</v>
      </c>
      <c r="BP366" s="313">
        <f t="shared" ref="BP366" si="9177">$BJ366*AU366</f>
        <v>0</v>
      </c>
      <c r="BQ366" s="313">
        <f t="shared" ref="BQ366" si="9178">$BJ366*AV366</f>
        <v>0</v>
      </c>
      <c r="BR366" s="313">
        <f t="shared" ref="BR366" si="9179">$BJ366*AW366</f>
        <v>0</v>
      </c>
      <c r="BS366" s="313">
        <f t="shared" ref="BS366" si="9180">$BJ366*AX366</f>
        <v>0</v>
      </c>
      <c r="BT366" s="310">
        <f t="shared" ref="BT366" si="9181">$BJ366*AY366</f>
        <v>0</v>
      </c>
      <c r="BU366" s="315">
        <f t="shared" ref="BU366" si="9182">$BJ366*AZ366</f>
        <v>0</v>
      </c>
      <c r="BV366" s="313">
        <f t="shared" ref="BV366" si="9183">$BJ366*BA366</f>
        <v>0</v>
      </c>
      <c r="BW366" s="313">
        <f t="shared" ref="BW366" si="9184">$BJ366*BB366</f>
        <v>0</v>
      </c>
      <c r="BX366" s="313">
        <f t="shared" ref="BX366" si="9185">$BJ366*BC366</f>
        <v>0</v>
      </c>
      <c r="BY366" s="313">
        <f t="shared" ref="BY366" si="9186">$BJ366*BD366</f>
        <v>0</v>
      </c>
      <c r="BZ366" s="313">
        <f t="shared" ref="BZ366" si="9187">$BJ366*BE366</f>
        <v>0</v>
      </c>
      <c r="CA366" s="313">
        <f t="shared" ref="CA366" si="9188">$BJ366*BF366</f>
        <v>0</v>
      </c>
      <c r="CB366" s="313">
        <f t="shared" ref="CB366" si="9189">$BJ366*BG366</f>
        <v>0</v>
      </c>
      <c r="CC366" s="313">
        <f t="shared" ref="CC366" si="9190">$BJ366*BH366</f>
        <v>0</v>
      </c>
      <c r="CD366" s="310">
        <f t="shared" ref="CD366" si="9191">$BJ366*BI366</f>
        <v>0</v>
      </c>
      <c r="CE366" s="316">
        <f t="shared" ref="CE366" si="9192">IF(N366="Nemení sa",1,0)</f>
        <v>0</v>
      </c>
      <c r="CF366" s="315">
        <f t="shared" ref="CF366" si="9193">AG366*$CE366</f>
        <v>0</v>
      </c>
      <c r="CG366" s="313">
        <f t="shared" ref="CG366" si="9194">AI366*$CE366</f>
        <v>0</v>
      </c>
      <c r="CH366" s="313">
        <f t="shared" ref="CH366" si="9195">AK366*$CE366</f>
        <v>0</v>
      </c>
      <c r="CI366" s="313">
        <f t="shared" ref="CI366" si="9196">AM366*$CE366</f>
        <v>0</v>
      </c>
      <c r="CJ366" s="310">
        <f t="shared" ref="CJ366" si="9197">AO366*$CE366</f>
        <v>0</v>
      </c>
      <c r="CK366" s="317">
        <f t="shared" ref="CK366" si="9198">SUM(CF366:CJ368)</f>
        <v>0</v>
      </c>
      <c r="CL366" s="318">
        <f>IF(F366=vstupy!B$42,"1",0)</f>
        <v>0</v>
      </c>
      <c r="CM366" s="315">
        <f t="shared" ref="CM366" si="9199">IF($CL366="1",AP366,0)</f>
        <v>0</v>
      </c>
      <c r="CN366" s="313">
        <f t="shared" ref="CN366" si="9200">IF($CL366="1",AQ366,0)</f>
        <v>0</v>
      </c>
      <c r="CO366" s="313">
        <f t="shared" ref="CO366" si="9201">IF($CL366="1",AR366,0)</f>
        <v>0</v>
      </c>
      <c r="CP366" s="313">
        <f t="shared" ref="CP366" si="9202">IF($CL366="1",AS366,0)</f>
        <v>0</v>
      </c>
      <c r="CQ366" s="313">
        <f t="shared" ref="CQ366" si="9203">IF($CL366="1",AT366,0)</f>
        <v>0</v>
      </c>
      <c r="CR366" s="313">
        <f t="shared" ref="CR366" si="9204">IF($CL366="1",AU366,0)</f>
        <v>0</v>
      </c>
      <c r="CS366" s="313">
        <f t="shared" ref="CS366" si="9205">IF($CL366="1",AV366,0)</f>
        <v>0</v>
      </c>
      <c r="CT366" s="313">
        <f t="shared" ref="CT366" si="9206">IF($CL366="1",AW366,0)</f>
        <v>0</v>
      </c>
      <c r="CU366" s="313">
        <f t="shared" ref="CU366" si="9207">IF($CL366="1",AX366,0)</f>
        <v>0</v>
      </c>
      <c r="CV366" s="310">
        <f t="shared" ref="CV366" si="9208">IF($CL366="1",AY366,0)</f>
        <v>0</v>
      </c>
      <c r="CW366" s="314">
        <f t="shared" ref="CW366" si="9209">CP366+CT366+CV366</f>
        <v>0</v>
      </c>
      <c r="CX366" s="314">
        <f t="shared" ref="CX366" si="9210">CN366+CR366</f>
        <v>0</v>
      </c>
      <c r="CY366" s="315">
        <f t="shared" ref="CY366" si="9211">IF($CL366="1",AZ366,0)</f>
        <v>0</v>
      </c>
      <c r="CZ366" s="313">
        <f t="shared" ref="CZ366" si="9212">IF($CL366="1",BA366,0)</f>
        <v>0</v>
      </c>
      <c r="DA366" s="313">
        <f t="shared" ref="DA366" si="9213">IF($CL366="1",BB366,0)</f>
        <v>0</v>
      </c>
      <c r="DB366" s="313">
        <f t="shared" ref="DB366" si="9214">IF($CL366="1",BC366,0)</f>
        <v>0</v>
      </c>
      <c r="DC366" s="313">
        <f t="shared" ref="DC366" si="9215">IF($CL366="1",BD366,0)</f>
        <v>0</v>
      </c>
      <c r="DD366" s="313">
        <f t="shared" ref="DD366" si="9216">IF($CL366="1",BE366,0)</f>
        <v>0</v>
      </c>
      <c r="DE366" s="313">
        <f t="shared" ref="DE366" si="9217">IF($CL366="1",BF366,0)</f>
        <v>0</v>
      </c>
      <c r="DF366" s="313">
        <f t="shared" ref="DF366" si="9218">IF($CL366="1",BG366,0)</f>
        <v>0</v>
      </c>
      <c r="DG366" s="313">
        <f t="shared" ref="DG366" si="9219">IF($CL366="1",BH366,0)</f>
        <v>0</v>
      </c>
      <c r="DH366" s="310">
        <f t="shared" ref="DH366" si="9220">IF($CL366="1",BI366,0)</f>
        <v>0</v>
      </c>
      <c r="DI366" s="321">
        <f t="shared" ref="DI366" si="9221">DB366+DF366+DH366</f>
        <v>0</v>
      </c>
      <c r="DJ366" s="321">
        <f t="shared" ref="DJ366" si="9222">CZ366+DD366</f>
        <v>0</v>
      </c>
      <c r="DK366" s="322">
        <f t="shared" ref="DK366" si="9223">IF(CE366=0,1,0)</f>
        <v>1</v>
      </c>
      <c r="DL366" s="322">
        <f t="shared" ref="DL366" si="9224">IFERROR(IF($AF366="N",AH366+AJ366+AL366+AN366,AF366+AH366+AJ366+AL366+AN366),0)*$DK366</f>
        <v>0</v>
      </c>
      <c r="DM366" s="322">
        <f t="shared" ref="DM366" si="9225">(AG366+AI366+AK366+AM366+AO366)*$DK366</f>
        <v>0</v>
      </c>
      <c r="DN366" s="322">
        <f t="shared" ref="DN366" si="9226">AS366+AW366+AY366-CW366</f>
        <v>0</v>
      </c>
      <c r="DO366" s="322">
        <f t="shared" ref="DO366" si="9227">BC366+BG366+BI366-DI366</f>
        <v>0</v>
      </c>
      <c r="DP366" s="322">
        <f t="shared" ref="DP366" si="9228">DN366+DO366</f>
        <v>0</v>
      </c>
      <c r="DQ366" s="323" t="str">
        <f>IF(OR(F366=vstupy!B$40,F366=vstupy!B$41,F366=vstupy!B$42,),"0","1")</f>
        <v>1</v>
      </c>
      <c r="DR366" s="315">
        <f t="shared" ref="DR366" si="9229">IF($DQ366="1",AQ366,"0")+CF366</f>
        <v>0</v>
      </c>
      <c r="DS366" s="313">
        <f t="shared" ref="DS366" si="9230">IF($DQ366="1",AS366,"0")+CG366</f>
        <v>0</v>
      </c>
      <c r="DT366" s="313">
        <f t="shared" ref="DT366" si="9231">IF($DQ366="1",AU366,"0")+CH366</f>
        <v>0</v>
      </c>
      <c r="DU366" s="313">
        <f t="shared" ref="DU366" si="9232">IF($DQ366="1",AW366,"0")+CI366</f>
        <v>0</v>
      </c>
      <c r="DV366" s="310">
        <f t="shared" ref="DV366" si="9233">IF($DQ366="1",AY366,"0")+CJ366</f>
        <v>0</v>
      </c>
      <c r="DW366" s="311">
        <f t="shared" ref="DW366" si="9234">SUM(DR366:DV368)</f>
        <v>0</v>
      </c>
      <c r="DX366" s="315" t="str">
        <f t="shared" ref="DX366" si="9235">IF($DQ366="1",BA366,"0")</f>
        <v>0</v>
      </c>
      <c r="DY366" s="313" t="str">
        <f t="shared" ref="DY366" si="9236">IF($DQ366="1",BC366,"0")</f>
        <v>0</v>
      </c>
      <c r="DZ366" s="313" t="str">
        <f t="shared" ref="DZ366" si="9237">IF($DQ366="1",BE366,"0")</f>
        <v>0</v>
      </c>
      <c r="EA366" s="313" t="str">
        <f t="shared" ref="EA366" si="9238">IF($DQ366="1",BG366,"0")</f>
        <v>0</v>
      </c>
      <c r="EB366" s="310" t="str">
        <f t="shared" ref="EB366" si="9239">IF($DQ366="1",BI366,"0")</f>
        <v>0</v>
      </c>
      <c r="EC366" s="311">
        <f t="shared" ref="EC366" si="9240">SUM(DX366:EB368)</f>
        <v>0</v>
      </c>
      <c r="ED366" s="312">
        <f t="shared" ref="ED366" si="9241">EC366+DW366</f>
        <v>0</v>
      </c>
    </row>
    <row r="367" spans="2:134" ht="12.6" customHeight="1" x14ac:dyDescent="0.2">
      <c r="B367" s="366"/>
      <c r="C367" s="363"/>
      <c r="D367" s="363"/>
      <c r="E367" s="363"/>
      <c r="F367" s="356"/>
      <c r="G367" s="362"/>
      <c r="H367" s="308"/>
      <c r="I367" s="308"/>
      <c r="J367" s="299"/>
      <c r="K367" s="356"/>
      <c r="L367" s="348"/>
      <c r="M367" s="354"/>
      <c r="N367" s="348"/>
      <c r="O367" s="348"/>
      <c r="P367" s="348"/>
      <c r="Q367" s="349"/>
      <c r="R367" s="350"/>
      <c r="S367" s="348"/>
      <c r="T367" s="351"/>
      <c r="U367" s="349"/>
      <c r="V367" s="350"/>
      <c r="W367" s="348"/>
      <c r="X367" s="283" t="s">
        <v>157</v>
      </c>
      <c r="Y367" s="284" t="s">
        <v>152</v>
      </c>
      <c r="Z367" s="285">
        <f>VLOOKUP($X367,vstupy!$B$18:$F$31,MATCH($Y367,vstupy!$B$17:$F$17,0),0)</f>
        <v>0</v>
      </c>
      <c r="AA367" s="286" t="s">
        <v>158</v>
      </c>
      <c r="AB367" s="285">
        <f>VLOOKUP($AA367,vstupy!$B$34:$C$36,2,FALSE)</f>
        <v>0</v>
      </c>
      <c r="AC367" s="285">
        <f t="shared" si="8016"/>
        <v>0</v>
      </c>
      <c r="AD367" s="339"/>
      <c r="AE367" s="326"/>
      <c r="AF367" s="315"/>
      <c r="AG367" s="330"/>
      <c r="AH367" s="330"/>
      <c r="AI367" s="330"/>
      <c r="AJ367" s="330"/>
      <c r="AK367" s="330"/>
      <c r="AL367" s="330"/>
      <c r="AM367" s="335"/>
      <c r="AN367" s="330"/>
      <c r="AO367" s="336"/>
      <c r="AP367" s="315"/>
      <c r="AQ367" s="313"/>
      <c r="AR367" s="313"/>
      <c r="AS367" s="313"/>
      <c r="AT367" s="313"/>
      <c r="AU367" s="313"/>
      <c r="AV367" s="313"/>
      <c r="AW367" s="313"/>
      <c r="AX367" s="313"/>
      <c r="AY367" s="313"/>
      <c r="AZ367" s="313"/>
      <c r="BA367" s="313"/>
      <c r="BB367" s="313"/>
      <c r="BC367" s="313"/>
      <c r="BD367" s="313"/>
      <c r="BE367" s="313"/>
      <c r="BF367" s="313"/>
      <c r="BG367" s="313"/>
      <c r="BH367" s="313"/>
      <c r="BI367" s="324"/>
      <c r="BJ367" s="314"/>
      <c r="BK367" s="315"/>
      <c r="BL367" s="313"/>
      <c r="BM367" s="313"/>
      <c r="BN367" s="313"/>
      <c r="BO367" s="313"/>
      <c r="BP367" s="313"/>
      <c r="BQ367" s="313"/>
      <c r="BR367" s="313"/>
      <c r="BS367" s="313"/>
      <c r="BT367" s="310"/>
      <c r="BU367" s="315"/>
      <c r="BV367" s="313"/>
      <c r="BW367" s="313"/>
      <c r="BX367" s="313"/>
      <c r="BY367" s="313"/>
      <c r="BZ367" s="313"/>
      <c r="CA367" s="313"/>
      <c r="CB367" s="313"/>
      <c r="CC367" s="313"/>
      <c r="CD367" s="310"/>
      <c r="CE367" s="316"/>
      <c r="CF367" s="315"/>
      <c r="CG367" s="313"/>
      <c r="CH367" s="313"/>
      <c r="CI367" s="313"/>
      <c r="CJ367" s="310"/>
      <c r="CK367" s="317"/>
      <c r="CL367" s="319"/>
      <c r="CM367" s="315"/>
      <c r="CN367" s="313"/>
      <c r="CO367" s="313"/>
      <c r="CP367" s="313"/>
      <c r="CQ367" s="313"/>
      <c r="CR367" s="313"/>
      <c r="CS367" s="313"/>
      <c r="CT367" s="313"/>
      <c r="CU367" s="313"/>
      <c r="CV367" s="310"/>
      <c r="CW367" s="314"/>
      <c r="CX367" s="314"/>
      <c r="CY367" s="315"/>
      <c r="CZ367" s="313"/>
      <c r="DA367" s="313"/>
      <c r="DB367" s="313"/>
      <c r="DC367" s="313"/>
      <c r="DD367" s="313"/>
      <c r="DE367" s="313"/>
      <c r="DF367" s="313"/>
      <c r="DG367" s="313"/>
      <c r="DH367" s="310"/>
      <c r="DI367" s="321"/>
      <c r="DJ367" s="321"/>
      <c r="DK367" s="322"/>
      <c r="DL367" s="322"/>
      <c r="DM367" s="322"/>
      <c r="DN367" s="322"/>
      <c r="DO367" s="322"/>
      <c r="DP367" s="322"/>
      <c r="DQ367" s="323"/>
      <c r="DR367" s="315"/>
      <c r="DS367" s="313"/>
      <c r="DT367" s="313"/>
      <c r="DU367" s="313"/>
      <c r="DV367" s="310"/>
      <c r="DW367" s="311"/>
      <c r="DX367" s="315"/>
      <c r="DY367" s="313"/>
      <c r="DZ367" s="313"/>
      <c r="EA367" s="313"/>
      <c r="EB367" s="310"/>
      <c r="EC367" s="311"/>
      <c r="ED367" s="312"/>
    </row>
    <row r="368" spans="2:134" ht="12.6" customHeight="1" thickBot="1" x14ac:dyDescent="0.25">
      <c r="B368" s="366"/>
      <c r="C368" s="363"/>
      <c r="D368" s="363"/>
      <c r="E368" s="363"/>
      <c r="F368" s="357"/>
      <c r="G368" s="362"/>
      <c r="H368" s="309"/>
      <c r="I368" s="309"/>
      <c r="J368" s="300"/>
      <c r="K368" s="357"/>
      <c r="L368" s="348"/>
      <c r="M368" s="354"/>
      <c r="N368" s="348"/>
      <c r="O368" s="348"/>
      <c r="P368" s="348"/>
      <c r="Q368" s="349"/>
      <c r="R368" s="350"/>
      <c r="S368" s="348"/>
      <c r="T368" s="351"/>
      <c r="U368" s="349"/>
      <c r="V368" s="350"/>
      <c r="W368" s="348"/>
      <c r="X368" s="283" t="s">
        <v>157</v>
      </c>
      <c r="Y368" s="284" t="s">
        <v>152</v>
      </c>
      <c r="Z368" s="285">
        <f>VLOOKUP($X368,vstupy!$B$18:$F$31,MATCH($Y368,vstupy!$B$17:$F$17,0),0)</f>
        <v>0</v>
      </c>
      <c r="AA368" s="286" t="s">
        <v>158</v>
      </c>
      <c r="AB368" s="285">
        <f>VLOOKUP($AA368,vstupy!$B$34:$C$36,2,FALSE)</f>
        <v>0</v>
      </c>
      <c r="AC368" s="285">
        <f t="shared" si="8016"/>
        <v>0</v>
      </c>
      <c r="AD368" s="340"/>
      <c r="AE368" s="327"/>
      <c r="AF368" s="329"/>
      <c r="AG368" s="331"/>
      <c r="AH368" s="331"/>
      <c r="AI368" s="330"/>
      <c r="AJ368" s="331"/>
      <c r="AK368" s="331"/>
      <c r="AL368" s="331"/>
      <c r="AM368" s="333"/>
      <c r="AN368" s="330"/>
      <c r="AO368" s="337"/>
      <c r="AP368" s="315"/>
      <c r="AQ368" s="313"/>
      <c r="AR368" s="313"/>
      <c r="AS368" s="313"/>
      <c r="AT368" s="313"/>
      <c r="AU368" s="313"/>
      <c r="AV368" s="313"/>
      <c r="AW368" s="313"/>
      <c r="AX368" s="313"/>
      <c r="AY368" s="313"/>
      <c r="AZ368" s="313"/>
      <c r="BA368" s="313"/>
      <c r="BB368" s="313"/>
      <c r="BC368" s="313"/>
      <c r="BD368" s="313"/>
      <c r="BE368" s="313"/>
      <c r="BF368" s="313"/>
      <c r="BG368" s="313"/>
      <c r="BH368" s="313"/>
      <c r="BI368" s="324"/>
      <c r="BJ368" s="314"/>
      <c r="BK368" s="315"/>
      <c r="BL368" s="313"/>
      <c r="BM368" s="313"/>
      <c r="BN368" s="313"/>
      <c r="BO368" s="313"/>
      <c r="BP368" s="313"/>
      <c r="BQ368" s="313"/>
      <c r="BR368" s="313"/>
      <c r="BS368" s="313"/>
      <c r="BT368" s="310"/>
      <c r="BU368" s="315"/>
      <c r="BV368" s="313"/>
      <c r="BW368" s="313"/>
      <c r="BX368" s="313"/>
      <c r="BY368" s="313"/>
      <c r="BZ368" s="313"/>
      <c r="CA368" s="313"/>
      <c r="CB368" s="313"/>
      <c r="CC368" s="313"/>
      <c r="CD368" s="310"/>
      <c r="CE368" s="316"/>
      <c r="CF368" s="315"/>
      <c r="CG368" s="313"/>
      <c r="CH368" s="313"/>
      <c r="CI368" s="313"/>
      <c r="CJ368" s="310"/>
      <c r="CK368" s="317"/>
      <c r="CL368" s="320"/>
      <c r="CM368" s="315"/>
      <c r="CN368" s="313"/>
      <c r="CO368" s="313"/>
      <c r="CP368" s="313"/>
      <c r="CQ368" s="313"/>
      <c r="CR368" s="313"/>
      <c r="CS368" s="313"/>
      <c r="CT368" s="313"/>
      <c r="CU368" s="313"/>
      <c r="CV368" s="310"/>
      <c r="CW368" s="314"/>
      <c r="CX368" s="314"/>
      <c r="CY368" s="315"/>
      <c r="CZ368" s="313"/>
      <c r="DA368" s="313"/>
      <c r="DB368" s="313"/>
      <c r="DC368" s="313"/>
      <c r="DD368" s="313"/>
      <c r="DE368" s="313"/>
      <c r="DF368" s="313"/>
      <c r="DG368" s="313"/>
      <c r="DH368" s="310"/>
      <c r="DI368" s="321"/>
      <c r="DJ368" s="321"/>
      <c r="DK368" s="322"/>
      <c r="DL368" s="322"/>
      <c r="DM368" s="322"/>
      <c r="DN368" s="322"/>
      <c r="DO368" s="322"/>
      <c r="DP368" s="322"/>
      <c r="DQ368" s="323"/>
      <c r="DR368" s="315"/>
      <c r="DS368" s="313"/>
      <c r="DT368" s="313"/>
      <c r="DU368" s="313"/>
      <c r="DV368" s="310"/>
      <c r="DW368" s="311"/>
      <c r="DX368" s="315"/>
      <c r="DY368" s="313"/>
      <c r="DZ368" s="313"/>
      <c r="EA368" s="313"/>
      <c r="EB368" s="310"/>
      <c r="EC368" s="311"/>
      <c r="ED368" s="312"/>
    </row>
    <row r="369" spans="2:134" ht="12.6" customHeight="1" x14ac:dyDescent="0.2">
      <c r="B369" s="365">
        <f t="shared" si="8017"/>
        <v>121</v>
      </c>
      <c r="C369" s="364"/>
      <c r="D369" s="364"/>
      <c r="E369" s="364"/>
      <c r="F369" s="358"/>
      <c r="G369" s="361"/>
      <c r="H369" s="301" t="str">
        <f t="shared" si="7402"/>
        <v/>
      </c>
      <c r="I369" s="301" t="str">
        <f t="shared" si="8018"/>
        <v>NA</v>
      </c>
      <c r="J369" s="304">
        <f t="shared" ref="J369" si="9242">IF(I369&gt;12,1,I369/12)</f>
        <v>1</v>
      </c>
      <c r="K369" s="358"/>
      <c r="L369" s="344"/>
      <c r="M369" s="354">
        <f t="shared" ref="M369" si="9243">IF(L369="N",0,L369)</f>
        <v>0</v>
      </c>
      <c r="N369" s="344" t="s">
        <v>212</v>
      </c>
      <c r="O369" s="344"/>
      <c r="P369" s="344"/>
      <c r="Q369" s="345" t="s">
        <v>36</v>
      </c>
      <c r="R369" s="346">
        <f>VLOOKUP(Q369,vstupy!$B$3:$C$15,2,FALSE)</f>
        <v>0</v>
      </c>
      <c r="S369" s="344"/>
      <c r="T369" s="347"/>
      <c r="U369" s="345" t="s">
        <v>36</v>
      </c>
      <c r="V369" s="346">
        <f>VLOOKUP(U369,vstupy!$B$3:$C$15,2,FALSE)</f>
        <v>0</v>
      </c>
      <c r="W369" s="344"/>
      <c r="X369" s="174" t="s">
        <v>157</v>
      </c>
      <c r="Y369" s="188" t="s">
        <v>152</v>
      </c>
      <c r="Z369" s="185">
        <f>VLOOKUP($X369,vstupy!$B$18:$F$31,MATCH($Y369,vstupy!$B$17:$F$17,0),0)</f>
        <v>0</v>
      </c>
      <c r="AA369" s="121" t="s">
        <v>158</v>
      </c>
      <c r="AB369" s="185">
        <f>VLOOKUP($AA369,vstupy!$B$34:$C$36,2,FALSE)</f>
        <v>0</v>
      </c>
      <c r="AC369" s="185">
        <f t="shared" ref="AC369:AC380" si="9244">Z369+AB369</f>
        <v>0</v>
      </c>
      <c r="AD369" s="341" t="s">
        <v>36</v>
      </c>
      <c r="AE369" s="325">
        <f>VLOOKUP(AD369,vstupy!$B$3:$C$15,2,FALSE)</f>
        <v>0</v>
      </c>
      <c r="AF369" s="328" t="str">
        <f t="shared" ref="AF369" si="9245">IFERROR(IF(M369=0,"N",O369/L369*J369),0)</f>
        <v>N</v>
      </c>
      <c r="AG369" s="330">
        <f t="shared" ref="AG369" si="9246">O369*J369</f>
        <v>0</v>
      </c>
      <c r="AH369" s="332">
        <f t="shared" ref="AH369" si="9247">P369*R369*J369</f>
        <v>0</v>
      </c>
      <c r="AI369" s="333">
        <f t="shared" ref="AI369" si="9248">IFERROR(AH369*M369,0)</f>
        <v>0</v>
      </c>
      <c r="AJ369" s="332" t="str">
        <f t="shared" ref="AJ369" si="9249">IFERROR(IF(M369=0,"N",S369/L369*J369),0)</f>
        <v>N</v>
      </c>
      <c r="AK369" s="330">
        <f t="shared" ref="AK369" si="9250">S369*J369</f>
        <v>0</v>
      </c>
      <c r="AL369" s="330">
        <f t="shared" ref="AL369" si="9251">T369*V369*J369</f>
        <v>0</v>
      </c>
      <c r="AM369" s="334">
        <f t="shared" ref="AM369" si="9252">IFERROR(AL369*M369,0)</f>
        <v>0</v>
      </c>
      <c r="AN369" s="333">
        <f t="shared" ref="AN369" si="9253">IF(W369&gt;0,IF(AE369&gt;0,($G$5/160)*(W369/60)*AE369*J369,0),IF(AE369&gt;0,($G$5/160)*((AC369+AC370+AC371)/60)*AE369*J369,0))</f>
        <v>0</v>
      </c>
      <c r="AO369" s="336">
        <f t="shared" ref="AO369" si="9254">IFERROR(AN369*M369,0)</f>
        <v>0</v>
      </c>
      <c r="AP369" s="315">
        <f t="shared" ref="AP369" si="9255">IF($N369="In (zvyšuje náklady)",AF369,0)</f>
        <v>0</v>
      </c>
      <c r="AQ369" s="313">
        <f t="shared" ref="AQ369" si="9256">IF($N369="In (zvyšuje náklady)",AG369,0)</f>
        <v>0</v>
      </c>
      <c r="AR369" s="313">
        <f t="shared" ref="AR369" si="9257">IF($N369="In (zvyšuje náklady)",AH369,0)</f>
        <v>0</v>
      </c>
      <c r="AS369" s="313">
        <f t="shared" ref="AS369" si="9258">IF($N369="In (zvyšuje náklady)",AI369,0)</f>
        <v>0</v>
      </c>
      <c r="AT369" s="313">
        <f t="shared" ref="AT369" si="9259">IF($N369="In (zvyšuje náklady)",AJ369,0)</f>
        <v>0</v>
      </c>
      <c r="AU369" s="313">
        <f t="shared" ref="AU369" si="9260">IF($N369="In (zvyšuje náklady)",AK369,0)</f>
        <v>0</v>
      </c>
      <c r="AV369" s="313">
        <f t="shared" ref="AV369" si="9261">IF($N369="In (zvyšuje náklady)",AL369,0)</f>
        <v>0</v>
      </c>
      <c r="AW369" s="313">
        <f t="shared" ref="AW369" si="9262">IF($N369="In (zvyšuje náklady)",AM369,0)</f>
        <v>0</v>
      </c>
      <c r="AX369" s="313">
        <f t="shared" ref="AX369" si="9263">IF($N369="In (zvyšuje náklady)",AN369,0)</f>
        <v>0</v>
      </c>
      <c r="AY369" s="313">
        <f t="shared" ref="AY369" si="9264">IF($N369="In (zvyšuje náklady)",AO369,0)</f>
        <v>0</v>
      </c>
      <c r="AZ369" s="313" t="str">
        <f t="shared" ref="AZ369" si="9265">IF($N369="Out (znižuje náklady)",AF369,"0")</f>
        <v>0</v>
      </c>
      <c r="BA369" s="313" t="str">
        <f t="shared" ref="BA369" si="9266">IF($N369="Out (znižuje náklady)",AG369,"0")</f>
        <v>0</v>
      </c>
      <c r="BB369" s="313" t="str">
        <f t="shared" ref="BB369" si="9267">IF($N369="Out (znižuje náklady)",AH369,"0")</f>
        <v>0</v>
      </c>
      <c r="BC369" s="313" t="str">
        <f t="shared" ref="BC369" si="9268">IF($N369="Out (znižuje náklady)",AI369,"0")</f>
        <v>0</v>
      </c>
      <c r="BD369" s="313" t="str">
        <f t="shared" ref="BD369" si="9269">IF($N369="Out (znižuje náklady)",AJ369,"0")</f>
        <v>0</v>
      </c>
      <c r="BE369" s="313" t="str">
        <f t="shared" ref="BE369" si="9270">IF($N369="Out (znižuje náklady)",AK369,"0")</f>
        <v>0</v>
      </c>
      <c r="BF369" s="313" t="str">
        <f t="shared" ref="BF369" si="9271">IF($N369="Out (znižuje náklady)",AL369,"0")</f>
        <v>0</v>
      </c>
      <c r="BG369" s="313" t="str">
        <f t="shared" ref="BG369" si="9272">IF($N369="Out (znižuje náklady)",AM369,"0")</f>
        <v>0</v>
      </c>
      <c r="BH369" s="313" t="str">
        <f t="shared" ref="BH369" si="9273">IF($N369="Out (znižuje náklady)",AN369,"0")</f>
        <v>0</v>
      </c>
      <c r="BI369" s="324" t="str">
        <f t="shared" ref="BI369" si="9274">IF($N369="Out (znižuje náklady)",AO369,"0")</f>
        <v>0</v>
      </c>
      <c r="BJ369" s="314">
        <f>IF(F369=vstupy!$B$47,0,1)</f>
        <v>1</v>
      </c>
      <c r="BK369" s="315">
        <f t="shared" ref="BK369" si="9275">$BJ369*AP369</f>
        <v>0</v>
      </c>
      <c r="BL369" s="313">
        <f t="shared" ref="BL369" si="9276">$BJ369*AQ369</f>
        <v>0</v>
      </c>
      <c r="BM369" s="313">
        <f t="shared" ref="BM369" si="9277">$BJ369*AR369</f>
        <v>0</v>
      </c>
      <c r="BN369" s="313">
        <f t="shared" ref="BN369" si="9278">$BJ369*AS369</f>
        <v>0</v>
      </c>
      <c r="BO369" s="313">
        <f t="shared" ref="BO369" si="9279">$BJ369*AT369</f>
        <v>0</v>
      </c>
      <c r="BP369" s="313">
        <f t="shared" ref="BP369" si="9280">$BJ369*AU369</f>
        <v>0</v>
      </c>
      <c r="BQ369" s="313">
        <f t="shared" ref="BQ369" si="9281">$BJ369*AV369</f>
        <v>0</v>
      </c>
      <c r="BR369" s="313">
        <f t="shared" ref="BR369" si="9282">$BJ369*AW369</f>
        <v>0</v>
      </c>
      <c r="BS369" s="313">
        <f t="shared" ref="BS369" si="9283">$BJ369*AX369</f>
        <v>0</v>
      </c>
      <c r="BT369" s="310">
        <f t="shared" ref="BT369" si="9284">$BJ369*AY369</f>
        <v>0</v>
      </c>
      <c r="BU369" s="315">
        <f t="shared" ref="BU369" si="9285">$BJ369*AZ369</f>
        <v>0</v>
      </c>
      <c r="BV369" s="313">
        <f t="shared" ref="BV369" si="9286">$BJ369*BA369</f>
        <v>0</v>
      </c>
      <c r="BW369" s="313">
        <f t="shared" ref="BW369" si="9287">$BJ369*BB369</f>
        <v>0</v>
      </c>
      <c r="BX369" s="313">
        <f t="shared" ref="BX369" si="9288">$BJ369*BC369</f>
        <v>0</v>
      </c>
      <c r="BY369" s="313">
        <f t="shared" ref="BY369" si="9289">$BJ369*BD369</f>
        <v>0</v>
      </c>
      <c r="BZ369" s="313">
        <f t="shared" ref="BZ369" si="9290">$BJ369*BE369</f>
        <v>0</v>
      </c>
      <c r="CA369" s="313">
        <f t="shared" ref="CA369" si="9291">$BJ369*BF369</f>
        <v>0</v>
      </c>
      <c r="CB369" s="313">
        <f t="shared" ref="CB369" si="9292">$BJ369*BG369</f>
        <v>0</v>
      </c>
      <c r="CC369" s="313">
        <f t="shared" ref="CC369" si="9293">$BJ369*BH369</f>
        <v>0</v>
      </c>
      <c r="CD369" s="310">
        <f t="shared" ref="CD369" si="9294">$BJ369*BI369</f>
        <v>0</v>
      </c>
      <c r="CE369" s="316">
        <f t="shared" ref="CE369" si="9295">IF(N369="Nemení sa",1,0)</f>
        <v>0</v>
      </c>
      <c r="CF369" s="315">
        <f t="shared" ref="CF369" si="9296">AG369*$CE369</f>
        <v>0</v>
      </c>
      <c r="CG369" s="313">
        <f t="shared" ref="CG369" si="9297">AI369*$CE369</f>
        <v>0</v>
      </c>
      <c r="CH369" s="313">
        <f t="shared" ref="CH369" si="9298">AK369*$CE369</f>
        <v>0</v>
      </c>
      <c r="CI369" s="313">
        <f t="shared" ref="CI369" si="9299">AM369*$CE369</f>
        <v>0</v>
      </c>
      <c r="CJ369" s="310">
        <f t="shared" ref="CJ369" si="9300">AO369*$CE369</f>
        <v>0</v>
      </c>
      <c r="CK369" s="317">
        <f t="shared" ref="CK369" si="9301">SUM(CF369:CJ371)</f>
        <v>0</v>
      </c>
      <c r="CL369" s="318">
        <f>IF(F369=vstupy!B$42,"1",0)</f>
        <v>0</v>
      </c>
      <c r="CM369" s="315">
        <f t="shared" ref="CM369" si="9302">IF($CL369="1",AP369,0)</f>
        <v>0</v>
      </c>
      <c r="CN369" s="313">
        <f t="shared" ref="CN369" si="9303">IF($CL369="1",AQ369,0)</f>
        <v>0</v>
      </c>
      <c r="CO369" s="313">
        <f t="shared" ref="CO369" si="9304">IF($CL369="1",AR369,0)</f>
        <v>0</v>
      </c>
      <c r="CP369" s="313">
        <f t="shared" ref="CP369" si="9305">IF($CL369="1",AS369,0)</f>
        <v>0</v>
      </c>
      <c r="CQ369" s="313">
        <f t="shared" ref="CQ369" si="9306">IF($CL369="1",AT369,0)</f>
        <v>0</v>
      </c>
      <c r="CR369" s="313">
        <f t="shared" ref="CR369" si="9307">IF($CL369="1",AU369,0)</f>
        <v>0</v>
      </c>
      <c r="CS369" s="313">
        <f t="shared" ref="CS369" si="9308">IF($CL369="1",AV369,0)</f>
        <v>0</v>
      </c>
      <c r="CT369" s="313">
        <f t="shared" ref="CT369" si="9309">IF($CL369="1",AW369,0)</f>
        <v>0</v>
      </c>
      <c r="CU369" s="313">
        <f t="shared" ref="CU369" si="9310">IF($CL369="1",AX369,0)</f>
        <v>0</v>
      </c>
      <c r="CV369" s="310">
        <f t="shared" ref="CV369" si="9311">IF($CL369="1",AY369,0)</f>
        <v>0</v>
      </c>
      <c r="CW369" s="314">
        <f t="shared" ref="CW369" si="9312">CP369+CT369+CV369</f>
        <v>0</v>
      </c>
      <c r="CX369" s="314">
        <f t="shared" ref="CX369" si="9313">CN369+CR369</f>
        <v>0</v>
      </c>
      <c r="CY369" s="315">
        <f t="shared" ref="CY369" si="9314">IF($CL369="1",AZ369,0)</f>
        <v>0</v>
      </c>
      <c r="CZ369" s="313">
        <f t="shared" ref="CZ369" si="9315">IF($CL369="1",BA369,0)</f>
        <v>0</v>
      </c>
      <c r="DA369" s="313">
        <f t="shared" ref="DA369" si="9316">IF($CL369="1",BB369,0)</f>
        <v>0</v>
      </c>
      <c r="DB369" s="313">
        <f t="shared" ref="DB369" si="9317">IF($CL369="1",BC369,0)</f>
        <v>0</v>
      </c>
      <c r="DC369" s="313">
        <f t="shared" ref="DC369" si="9318">IF($CL369="1",BD369,0)</f>
        <v>0</v>
      </c>
      <c r="DD369" s="313">
        <f t="shared" ref="DD369" si="9319">IF($CL369="1",BE369,0)</f>
        <v>0</v>
      </c>
      <c r="DE369" s="313">
        <f t="shared" ref="DE369" si="9320">IF($CL369="1",BF369,0)</f>
        <v>0</v>
      </c>
      <c r="DF369" s="313">
        <f t="shared" ref="DF369" si="9321">IF($CL369="1",BG369,0)</f>
        <v>0</v>
      </c>
      <c r="DG369" s="313">
        <f t="shared" ref="DG369" si="9322">IF($CL369="1",BH369,0)</f>
        <v>0</v>
      </c>
      <c r="DH369" s="310">
        <f t="shared" ref="DH369" si="9323">IF($CL369="1",BI369,0)</f>
        <v>0</v>
      </c>
      <c r="DI369" s="321">
        <f t="shared" ref="DI369" si="9324">DB369+DF369+DH369</f>
        <v>0</v>
      </c>
      <c r="DJ369" s="321">
        <f t="shared" ref="DJ369" si="9325">CZ369+DD369</f>
        <v>0</v>
      </c>
      <c r="DK369" s="322">
        <f t="shared" ref="DK369" si="9326">IF(CE369=0,1,0)</f>
        <v>1</v>
      </c>
      <c r="DL369" s="322">
        <f t="shared" ref="DL369" si="9327">IFERROR(IF($AF369="N",AH369+AJ369+AL369+AN369,AF369+AH369+AJ369+AL369+AN369),0)*$DK369</f>
        <v>0</v>
      </c>
      <c r="DM369" s="322">
        <f t="shared" ref="DM369" si="9328">(AG369+AI369+AK369+AM369+AO369)*$DK369</f>
        <v>0</v>
      </c>
      <c r="DN369" s="322">
        <f t="shared" ref="DN369" si="9329">AS369+AW369+AY369-CW369</f>
        <v>0</v>
      </c>
      <c r="DO369" s="322">
        <f t="shared" ref="DO369" si="9330">BC369+BG369+BI369-DI369</f>
        <v>0</v>
      </c>
      <c r="DP369" s="322">
        <f t="shared" ref="DP369" si="9331">DN369+DO369</f>
        <v>0</v>
      </c>
      <c r="DQ369" s="323" t="str">
        <f>IF(OR(F369=vstupy!B$40,F369=vstupy!B$41,F369=vstupy!B$42,),"0","1")</f>
        <v>1</v>
      </c>
      <c r="DR369" s="315">
        <f t="shared" ref="DR369" si="9332">IF($DQ369="1",AQ369,"0")+CF369</f>
        <v>0</v>
      </c>
      <c r="DS369" s="313">
        <f t="shared" ref="DS369" si="9333">IF($DQ369="1",AS369,"0")+CG369</f>
        <v>0</v>
      </c>
      <c r="DT369" s="313">
        <f t="shared" ref="DT369" si="9334">IF($DQ369="1",AU369,"0")+CH369</f>
        <v>0</v>
      </c>
      <c r="DU369" s="313">
        <f t="shared" ref="DU369" si="9335">IF($DQ369="1",AW369,"0")+CI369</f>
        <v>0</v>
      </c>
      <c r="DV369" s="310">
        <f t="shared" ref="DV369" si="9336">IF($DQ369="1",AY369,"0")+CJ369</f>
        <v>0</v>
      </c>
      <c r="DW369" s="311">
        <f t="shared" ref="DW369" si="9337">SUM(DR369:DV371)</f>
        <v>0</v>
      </c>
      <c r="DX369" s="315" t="str">
        <f t="shared" ref="DX369" si="9338">IF($DQ369="1",BA369,"0")</f>
        <v>0</v>
      </c>
      <c r="DY369" s="313" t="str">
        <f t="shared" ref="DY369" si="9339">IF($DQ369="1",BC369,"0")</f>
        <v>0</v>
      </c>
      <c r="DZ369" s="313" t="str">
        <f t="shared" ref="DZ369" si="9340">IF($DQ369="1",BE369,"0")</f>
        <v>0</v>
      </c>
      <c r="EA369" s="313" t="str">
        <f t="shared" ref="EA369" si="9341">IF($DQ369="1",BG369,"0")</f>
        <v>0</v>
      </c>
      <c r="EB369" s="310" t="str">
        <f t="shared" ref="EB369" si="9342">IF($DQ369="1",BI369,"0")</f>
        <v>0</v>
      </c>
      <c r="EC369" s="311">
        <f t="shared" ref="EC369" si="9343">SUM(DX369:EB371)</f>
        <v>0</v>
      </c>
      <c r="ED369" s="312">
        <f t="shared" ref="ED369" si="9344">EC369+DW369</f>
        <v>0</v>
      </c>
    </row>
    <row r="370" spans="2:134" ht="12.6" customHeight="1" x14ac:dyDescent="0.2">
      <c r="B370" s="365"/>
      <c r="C370" s="364"/>
      <c r="D370" s="364"/>
      <c r="E370" s="364"/>
      <c r="F370" s="359"/>
      <c r="G370" s="361"/>
      <c r="H370" s="302"/>
      <c r="I370" s="302"/>
      <c r="J370" s="305"/>
      <c r="K370" s="359"/>
      <c r="L370" s="344"/>
      <c r="M370" s="354"/>
      <c r="N370" s="344"/>
      <c r="O370" s="344"/>
      <c r="P370" s="344"/>
      <c r="Q370" s="345"/>
      <c r="R370" s="346"/>
      <c r="S370" s="344"/>
      <c r="T370" s="347"/>
      <c r="U370" s="345"/>
      <c r="V370" s="346"/>
      <c r="W370" s="344"/>
      <c r="X370" s="174" t="s">
        <v>157</v>
      </c>
      <c r="Y370" s="188" t="s">
        <v>152</v>
      </c>
      <c r="Z370" s="185">
        <f>VLOOKUP($X370,vstupy!$B$18:$F$31,MATCH($Y370,vstupy!$B$17:$F$17,0),0)</f>
        <v>0</v>
      </c>
      <c r="AA370" s="121" t="s">
        <v>158</v>
      </c>
      <c r="AB370" s="185">
        <f>VLOOKUP($AA370,vstupy!$B$34:$C$36,2,FALSE)</f>
        <v>0</v>
      </c>
      <c r="AC370" s="185">
        <f t="shared" si="9244"/>
        <v>0</v>
      </c>
      <c r="AD370" s="342"/>
      <c r="AE370" s="326"/>
      <c r="AF370" s="315"/>
      <c r="AG370" s="330"/>
      <c r="AH370" s="330"/>
      <c r="AI370" s="330"/>
      <c r="AJ370" s="330"/>
      <c r="AK370" s="330"/>
      <c r="AL370" s="330"/>
      <c r="AM370" s="335"/>
      <c r="AN370" s="330"/>
      <c r="AO370" s="336"/>
      <c r="AP370" s="315"/>
      <c r="AQ370" s="313"/>
      <c r="AR370" s="313"/>
      <c r="AS370" s="313"/>
      <c r="AT370" s="313"/>
      <c r="AU370" s="313"/>
      <c r="AV370" s="313"/>
      <c r="AW370" s="313"/>
      <c r="AX370" s="313"/>
      <c r="AY370" s="313"/>
      <c r="AZ370" s="313"/>
      <c r="BA370" s="313"/>
      <c r="BB370" s="313"/>
      <c r="BC370" s="313"/>
      <c r="BD370" s="313"/>
      <c r="BE370" s="313"/>
      <c r="BF370" s="313"/>
      <c r="BG370" s="313"/>
      <c r="BH370" s="313"/>
      <c r="BI370" s="324"/>
      <c r="BJ370" s="314"/>
      <c r="BK370" s="315"/>
      <c r="BL370" s="313"/>
      <c r="BM370" s="313"/>
      <c r="BN370" s="313"/>
      <c r="BO370" s="313"/>
      <c r="BP370" s="313"/>
      <c r="BQ370" s="313"/>
      <c r="BR370" s="313"/>
      <c r="BS370" s="313"/>
      <c r="BT370" s="310"/>
      <c r="BU370" s="315"/>
      <c r="BV370" s="313"/>
      <c r="BW370" s="313"/>
      <c r="BX370" s="313"/>
      <c r="BY370" s="313"/>
      <c r="BZ370" s="313"/>
      <c r="CA370" s="313"/>
      <c r="CB370" s="313"/>
      <c r="CC370" s="313"/>
      <c r="CD370" s="310"/>
      <c r="CE370" s="316"/>
      <c r="CF370" s="315"/>
      <c r="CG370" s="313"/>
      <c r="CH370" s="313"/>
      <c r="CI370" s="313"/>
      <c r="CJ370" s="310"/>
      <c r="CK370" s="317"/>
      <c r="CL370" s="319"/>
      <c r="CM370" s="315"/>
      <c r="CN370" s="313"/>
      <c r="CO370" s="313"/>
      <c r="CP370" s="313"/>
      <c r="CQ370" s="313"/>
      <c r="CR370" s="313"/>
      <c r="CS370" s="313"/>
      <c r="CT370" s="313"/>
      <c r="CU370" s="313"/>
      <c r="CV370" s="310"/>
      <c r="CW370" s="314"/>
      <c r="CX370" s="314"/>
      <c r="CY370" s="315"/>
      <c r="CZ370" s="313"/>
      <c r="DA370" s="313"/>
      <c r="DB370" s="313"/>
      <c r="DC370" s="313"/>
      <c r="DD370" s="313"/>
      <c r="DE370" s="313"/>
      <c r="DF370" s="313"/>
      <c r="DG370" s="313"/>
      <c r="DH370" s="310"/>
      <c r="DI370" s="321"/>
      <c r="DJ370" s="321"/>
      <c r="DK370" s="322"/>
      <c r="DL370" s="322"/>
      <c r="DM370" s="322"/>
      <c r="DN370" s="322"/>
      <c r="DO370" s="322"/>
      <c r="DP370" s="322"/>
      <c r="DQ370" s="323"/>
      <c r="DR370" s="315"/>
      <c r="DS370" s="313"/>
      <c r="DT370" s="313"/>
      <c r="DU370" s="313"/>
      <c r="DV370" s="310"/>
      <c r="DW370" s="311"/>
      <c r="DX370" s="315"/>
      <c r="DY370" s="313"/>
      <c r="DZ370" s="313"/>
      <c r="EA370" s="313"/>
      <c r="EB370" s="310"/>
      <c r="EC370" s="311"/>
      <c r="ED370" s="312"/>
    </row>
    <row r="371" spans="2:134" ht="12.6" customHeight="1" thickBot="1" x14ac:dyDescent="0.25">
      <c r="B371" s="365"/>
      <c r="C371" s="364"/>
      <c r="D371" s="364"/>
      <c r="E371" s="364"/>
      <c r="F371" s="360"/>
      <c r="G371" s="361"/>
      <c r="H371" s="303"/>
      <c r="I371" s="303"/>
      <c r="J371" s="306"/>
      <c r="K371" s="360"/>
      <c r="L371" s="344"/>
      <c r="M371" s="354"/>
      <c r="N371" s="344"/>
      <c r="O371" s="344"/>
      <c r="P371" s="344"/>
      <c r="Q371" s="345"/>
      <c r="R371" s="346"/>
      <c r="S371" s="344"/>
      <c r="T371" s="347"/>
      <c r="U371" s="345"/>
      <c r="V371" s="346"/>
      <c r="W371" s="344"/>
      <c r="X371" s="174" t="s">
        <v>157</v>
      </c>
      <c r="Y371" s="188" t="s">
        <v>152</v>
      </c>
      <c r="Z371" s="185">
        <f>VLOOKUP($X371,vstupy!$B$18:$F$31,MATCH($Y371,vstupy!$B$17:$F$17,0),0)</f>
        <v>0</v>
      </c>
      <c r="AA371" s="121" t="s">
        <v>158</v>
      </c>
      <c r="AB371" s="185">
        <f>VLOOKUP($AA371,vstupy!$B$34:$C$36,2,FALSE)</f>
        <v>0</v>
      </c>
      <c r="AC371" s="185">
        <f t="shared" si="9244"/>
        <v>0</v>
      </c>
      <c r="AD371" s="343"/>
      <c r="AE371" s="327"/>
      <c r="AF371" s="329"/>
      <c r="AG371" s="331"/>
      <c r="AH371" s="331"/>
      <c r="AI371" s="330"/>
      <c r="AJ371" s="331"/>
      <c r="AK371" s="331"/>
      <c r="AL371" s="331"/>
      <c r="AM371" s="333"/>
      <c r="AN371" s="330"/>
      <c r="AO371" s="337"/>
      <c r="AP371" s="315"/>
      <c r="AQ371" s="313"/>
      <c r="AR371" s="313"/>
      <c r="AS371" s="313"/>
      <c r="AT371" s="313"/>
      <c r="AU371" s="313"/>
      <c r="AV371" s="313"/>
      <c r="AW371" s="313"/>
      <c r="AX371" s="313"/>
      <c r="AY371" s="313"/>
      <c r="AZ371" s="313"/>
      <c r="BA371" s="313"/>
      <c r="BB371" s="313"/>
      <c r="BC371" s="313"/>
      <c r="BD371" s="313"/>
      <c r="BE371" s="313"/>
      <c r="BF371" s="313"/>
      <c r="BG371" s="313"/>
      <c r="BH371" s="313"/>
      <c r="BI371" s="324"/>
      <c r="BJ371" s="314"/>
      <c r="BK371" s="315"/>
      <c r="BL371" s="313"/>
      <c r="BM371" s="313"/>
      <c r="BN371" s="313"/>
      <c r="BO371" s="313"/>
      <c r="BP371" s="313"/>
      <c r="BQ371" s="313"/>
      <c r="BR371" s="313"/>
      <c r="BS371" s="313"/>
      <c r="BT371" s="310"/>
      <c r="BU371" s="315"/>
      <c r="BV371" s="313"/>
      <c r="BW371" s="313"/>
      <c r="BX371" s="313"/>
      <c r="BY371" s="313"/>
      <c r="BZ371" s="313"/>
      <c r="CA371" s="313"/>
      <c r="CB371" s="313"/>
      <c r="CC371" s="313"/>
      <c r="CD371" s="310"/>
      <c r="CE371" s="316"/>
      <c r="CF371" s="315"/>
      <c r="CG371" s="313"/>
      <c r="CH371" s="313"/>
      <c r="CI371" s="313"/>
      <c r="CJ371" s="310"/>
      <c r="CK371" s="317"/>
      <c r="CL371" s="320"/>
      <c r="CM371" s="315"/>
      <c r="CN371" s="313"/>
      <c r="CO371" s="313"/>
      <c r="CP371" s="313"/>
      <c r="CQ371" s="313"/>
      <c r="CR371" s="313"/>
      <c r="CS371" s="313"/>
      <c r="CT371" s="313"/>
      <c r="CU371" s="313"/>
      <c r="CV371" s="310"/>
      <c r="CW371" s="314"/>
      <c r="CX371" s="314"/>
      <c r="CY371" s="315"/>
      <c r="CZ371" s="313"/>
      <c r="DA371" s="313"/>
      <c r="DB371" s="313"/>
      <c r="DC371" s="313"/>
      <c r="DD371" s="313"/>
      <c r="DE371" s="313"/>
      <c r="DF371" s="313"/>
      <c r="DG371" s="313"/>
      <c r="DH371" s="310"/>
      <c r="DI371" s="321"/>
      <c r="DJ371" s="321"/>
      <c r="DK371" s="322"/>
      <c r="DL371" s="322"/>
      <c r="DM371" s="322"/>
      <c r="DN371" s="322"/>
      <c r="DO371" s="322"/>
      <c r="DP371" s="322"/>
      <c r="DQ371" s="323"/>
      <c r="DR371" s="315"/>
      <c r="DS371" s="313"/>
      <c r="DT371" s="313"/>
      <c r="DU371" s="313"/>
      <c r="DV371" s="310"/>
      <c r="DW371" s="311"/>
      <c r="DX371" s="315"/>
      <c r="DY371" s="313"/>
      <c r="DZ371" s="313"/>
      <c r="EA371" s="313"/>
      <c r="EB371" s="310"/>
      <c r="EC371" s="311"/>
      <c r="ED371" s="312"/>
    </row>
    <row r="372" spans="2:134" ht="12.6" customHeight="1" x14ac:dyDescent="0.2">
      <c r="B372" s="366">
        <f t="shared" ref="B372" si="9345">B369+1</f>
        <v>122</v>
      </c>
      <c r="C372" s="363"/>
      <c r="D372" s="363"/>
      <c r="E372" s="363"/>
      <c r="F372" s="355"/>
      <c r="G372" s="362"/>
      <c r="H372" s="307" t="str">
        <f t="shared" si="7506"/>
        <v/>
      </c>
      <c r="I372" s="307" t="str">
        <f t="shared" si="7913"/>
        <v>NA</v>
      </c>
      <c r="J372" s="298">
        <f t="shared" si="7914"/>
        <v>1</v>
      </c>
      <c r="K372" s="355"/>
      <c r="L372" s="348"/>
      <c r="M372" s="354">
        <f t="shared" ref="M372" si="9346">IF(L372="N",0,L372)</f>
        <v>0</v>
      </c>
      <c r="N372" s="348" t="s">
        <v>212</v>
      </c>
      <c r="O372" s="348"/>
      <c r="P372" s="348"/>
      <c r="Q372" s="349" t="s">
        <v>36</v>
      </c>
      <c r="R372" s="350">
        <f>VLOOKUP(Q372,vstupy!$B$3:$C$15,2,FALSE)</f>
        <v>0</v>
      </c>
      <c r="S372" s="348"/>
      <c r="T372" s="351"/>
      <c r="U372" s="349" t="s">
        <v>36</v>
      </c>
      <c r="V372" s="350">
        <f>VLOOKUP(U372,vstupy!$B$3:$C$15,2,FALSE)</f>
        <v>0</v>
      </c>
      <c r="W372" s="348"/>
      <c r="X372" s="283" t="s">
        <v>157</v>
      </c>
      <c r="Y372" s="284" t="s">
        <v>152</v>
      </c>
      <c r="Z372" s="285">
        <f>VLOOKUP($X372,vstupy!$B$18:$F$31,MATCH($Y372,vstupy!$B$17:$F$17,0),0)</f>
        <v>0</v>
      </c>
      <c r="AA372" s="286" t="s">
        <v>158</v>
      </c>
      <c r="AB372" s="285">
        <f>VLOOKUP($AA372,vstupy!$B$34:$C$36,2,FALSE)</f>
        <v>0</v>
      </c>
      <c r="AC372" s="285">
        <f t="shared" si="9244"/>
        <v>0</v>
      </c>
      <c r="AD372" s="338" t="s">
        <v>36</v>
      </c>
      <c r="AE372" s="325">
        <f>VLOOKUP(AD372,vstupy!$B$3:$C$15,2,FALSE)</f>
        <v>0</v>
      </c>
      <c r="AF372" s="328" t="str">
        <f t="shared" ref="AF372" si="9347">IFERROR(IF(M372=0,"N",O372/L372*J372),0)</f>
        <v>N</v>
      </c>
      <c r="AG372" s="330">
        <f t="shared" ref="AG372" si="9348">O372*J372</f>
        <v>0</v>
      </c>
      <c r="AH372" s="332">
        <f t="shared" ref="AH372" si="9349">P372*R372*J372</f>
        <v>0</v>
      </c>
      <c r="AI372" s="333">
        <f t="shared" ref="AI372" si="9350">IFERROR(AH372*M372,0)</f>
        <v>0</v>
      </c>
      <c r="AJ372" s="332" t="str">
        <f t="shared" ref="AJ372" si="9351">IFERROR(IF(M372=0,"N",S372/L372*J372),0)</f>
        <v>N</v>
      </c>
      <c r="AK372" s="330">
        <f t="shared" ref="AK372" si="9352">S372*J372</f>
        <v>0</v>
      </c>
      <c r="AL372" s="330">
        <f t="shared" ref="AL372" si="9353">T372*V372*J372</f>
        <v>0</v>
      </c>
      <c r="AM372" s="334">
        <f t="shared" ref="AM372" si="9354">IFERROR(AL372*M372,0)</f>
        <v>0</v>
      </c>
      <c r="AN372" s="333">
        <f t="shared" ref="AN372" si="9355">IF(W372&gt;0,IF(AE372&gt;0,($G$5/160)*(W372/60)*AE372*J372,0),IF(AE372&gt;0,($G$5/160)*((AC372+AC373+AC374)/60)*AE372*J372,0))</f>
        <v>0</v>
      </c>
      <c r="AO372" s="336">
        <f t="shared" ref="AO372" si="9356">IFERROR(AN372*M372,0)</f>
        <v>0</v>
      </c>
      <c r="AP372" s="315">
        <f t="shared" ref="AP372" si="9357">IF($N372="In (zvyšuje náklady)",AF372,0)</f>
        <v>0</v>
      </c>
      <c r="AQ372" s="313">
        <f t="shared" ref="AQ372" si="9358">IF($N372="In (zvyšuje náklady)",AG372,0)</f>
        <v>0</v>
      </c>
      <c r="AR372" s="313">
        <f t="shared" ref="AR372" si="9359">IF($N372="In (zvyšuje náklady)",AH372,0)</f>
        <v>0</v>
      </c>
      <c r="AS372" s="313">
        <f t="shared" ref="AS372" si="9360">IF($N372="In (zvyšuje náklady)",AI372,0)</f>
        <v>0</v>
      </c>
      <c r="AT372" s="313">
        <f t="shared" ref="AT372" si="9361">IF($N372="In (zvyšuje náklady)",AJ372,0)</f>
        <v>0</v>
      </c>
      <c r="AU372" s="313">
        <f t="shared" ref="AU372" si="9362">IF($N372="In (zvyšuje náklady)",AK372,0)</f>
        <v>0</v>
      </c>
      <c r="AV372" s="313">
        <f t="shared" ref="AV372" si="9363">IF($N372="In (zvyšuje náklady)",AL372,0)</f>
        <v>0</v>
      </c>
      <c r="AW372" s="313">
        <f t="shared" ref="AW372" si="9364">IF($N372="In (zvyšuje náklady)",AM372,0)</f>
        <v>0</v>
      </c>
      <c r="AX372" s="313">
        <f t="shared" ref="AX372" si="9365">IF($N372="In (zvyšuje náklady)",AN372,0)</f>
        <v>0</v>
      </c>
      <c r="AY372" s="313">
        <f t="shared" ref="AY372" si="9366">IF($N372="In (zvyšuje náklady)",AO372,0)</f>
        <v>0</v>
      </c>
      <c r="AZ372" s="313" t="str">
        <f t="shared" ref="AZ372" si="9367">IF($N372="Out (znižuje náklady)",AF372,"0")</f>
        <v>0</v>
      </c>
      <c r="BA372" s="313" t="str">
        <f t="shared" ref="BA372" si="9368">IF($N372="Out (znižuje náklady)",AG372,"0")</f>
        <v>0</v>
      </c>
      <c r="BB372" s="313" t="str">
        <f t="shared" ref="BB372" si="9369">IF($N372="Out (znižuje náklady)",AH372,"0")</f>
        <v>0</v>
      </c>
      <c r="BC372" s="313" t="str">
        <f t="shared" ref="BC372" si="9370">IF($N372="Out (znižuje náklady)",AI372,"0")</f>
        <v>0</v>
      </c>
      <c r="BD372" s="313" t="str">
        <f t="shared" ref="BD372" si="9371">IF($N372="Out (znižuje náklady)",AJ372,"0")</f>
        <v>0</v>
      </c>
      <c r="BE372" s="313" t="str">
        <f t="shared" ref="BE372" si="9372">IF($N372="Out (znižuje náklady)",AK372,"0")</f>
        <v>0</v>
      </c>
      <c r="BF372" s="313" t="str">
        <f t="shared" ref="BF372" si="9373">IF($N372="Out (znižuje náklady)",AL372,"0")</f>
        <v>0</v>
      </c>
      <c r="BG372" s="313" t="str">
        <f t="shared" ref="BG372" si="9374">IF($N372="Out (znižuje náklady)",AM372,"0")</f>
        <v>0</v>
      </c>
      <c r="BH372" s="313" t="str">
        <f t="shared" ref="BH372" si="9375">IF($N372="Out (znižuje náklady)",AN372,"0")</f>
        <v>0</v>
      </c>
      <c r="BI372" s="324" t="str">
        <f t="shared" ref="BI372" si="9376">IF($N372="Out (znižuje náklady)",AO372,"0")</f>
        <v>0</v>
      </c>
      <c r="BJ372" s="314">
        <f>IF(F372=vstupy!$B$47,0,1)</f>
        <v>1</v>
      </c>
      <c r="BK372" s="315">
        <f t="shared" ref="BK372" si="9377">$BJ372*AP372</f>
        <v>0</v>
      </c>
      <c r="BL372" s="313">
        <f t="shared" ref="BL372" si="9378">$BJ372*AQ372</f>
        <v>0</v>
      </c>
      <c r="BM372" s="313">
        <f t="shared" ref="BM372" si="9379">$BJ372*AR372</f>
        <v>0</v>
      </c>
      <c r="BN372" s="313">
        <f t="shared" ref="BN372" si="9380">$BJ372*AS372</f>
        <v>0</v>
      </c>
      <c r="BO372" s="313">
        <f t="shared" ref="BO372" si="9381">$BJ372*AT372</f>
        <v>0</v>
      </c>
      <c r="BP372" s="313">
        <f t="shared" ref="BP372" si="9382">$BJ372*AU372</f>
        <v>0</v>
      </c>
      <c r="BQ372" s="313">
        <f t="shared" ref="BQ372" si="9383">$BJ372*AV372</f>
        <v>0</v>
      </c>
      <c r="BR372" s="313">
        <f t="shared" ref="BR372" si="9384">$BJ372*AW372</f>
        <v>0</v>
      </c>
      <c r="BS372" s="313">
        <f t="shared" ref="BS372" si="9385">$BJ372*AX372</f>
        <v>0</v>
      </c>
      <c r="BT372" s="310">
        <f t="shared" ref="BT372" si="9386">$BJ372*AY372</f>
        <v>0</v>
      </c>
      <c r="BU372" s="315">
        <f t="shared" ref="BU372" si="9387">$BJ372*AZ372</f>
        <v>0</v>
      </c>
      <c r="BV372" s="313">
        <f t="shared" ref="BV372" si="9388">$BJ372*BA372</f>
        <v>0</v>
      </c>
      <c r="BW372" s="313">
        <f t="shared" ref="BW372" si="9389">$BJ372*BB372</f>
        <v>0</v>
      </c>
      <c r="BX372" s="313">
        <f t="shared" ref="BX372" si="9390">$BJ372*BC372</f>
        <v>0</v>
      </c>
      <c r="BY372" s="313">
        <f t="shared" ref="BY372" si="9391">$BJ372*BD372</f>
        <v>0</v>
      </c>
      <c r="BZ372" s="313">
        <f t="shared" ref="BZ372" si="9392">$BJ372*BE372</f>
        <v>0</v>
      </c>
      <c r="CA372" s="313">
        <f t="shared" ref="CA372" si="9393">$BJ372*BF372</f>
        <v>0</v>
      </c>
      <c r="CB372" s="313">
        <f t="shared" ref="CB372" si="9394">$BJ372*BG372</f>
        <v>0</v>
      </c>
      <c r="CC372" s="313">
        <f t="shared" ref="CC372" si="9395">$BJ372*BH372</f>
        <v>0</v>
      </c>
      <c r="CD372" s="310">
        <f t="shared" ref="CD372" si="9396">$BJ372*BI372</f>
        <v>0</v>
      </c>
      <c r="CE372" s="316">
        <f t="shared" ref="CE372" si="9397">IF(N372="Nemení sa",1,0)</f>
        <v>0</v>
      </c>
      <c r="CF372" s="315">
        <f t="shared" ref="CF372" si="9398">AG372*$CE372</f>
        <v>0</v>
      </c>
      <c r="CG372" s="313">
        <f t="shared" ref="CG372" si="9399">AI372*$CE372</f>
        <v>0</v>
      </c>
      <c r="CH372" s="313">
        <f t="shared" ref="CH372" si="9400">AK372*$CE372</f>
        <v>0</v>
      </c>
      <c r="CI372" s="313">
        <f t="shared" ref="CI372" si="9401">AM372*$CE372</f>
        <v>0</v>
      </c>
      <c r="CJ372" s="310">
        <f t="shared" ref="CJ372" si="9402">AO372*$CE372</f>
        <v>0</v>
      </c>
      <c r="CK372" s="317">
        <f t="shared" ref="CK372" si="9403">SUM(CF372:CJ374)</f>
        <v>0</v>
      </c>
      <c r="CL372" s="318">
        <f>IF(F372=vstupy!B$42,"1",0)</f>
        <v>0</v>
      </c>
      <c r="CM372" s="315">
        <f t="shared" ref="CM372" si="9404">IF($CL372="1",AP372,0)</f>
        <v>0</v>
      </c>
      <c r="CN372" s="313">
        <f t="shared" ref="CN372" si="9405">IF($CL372="1",AQ372,0)</f>
        <v>0</v>
      </c>
      <c r="CO372" s="313">
        <f t="shared" ref="CO372" si="9406">IF($CL372="1",AR372,0)</f>
        <v>0</v>
      </c>
      <c r="CP372" s="313">
        <f t="shared" ref="CP372" si="9407">IF($CL372="1",AS372,0)</f>
        <v>0</v>
      </c>
      <c r="CQ372" s="313">
        <f t="shared" ref="CQ372" si="9408">IF($CL372="1",AT372,0)</f>
        <v>0</v>
      </c>
      <c r="CR372" s="313">
        <f t="shared" ref="CR372" si="9409">IF($CL372="1",AU372,0)</f>
        <v>0</v>
      </c>
      <c r="CS372" s="313">
        <f t="shared" ref="CS372" si="9410">IF($CL372="1",AV372,0)</f>
        <v>0</v>
      </c>
      <c r="CT372" s="313">
        <f t="shared" ref="CT372" si="9411">IF($CL372="1",AW372,0)</f>
        <v>0</v>
      </c>
      <c r="CU372" s="313">
        <f t="shared" ref="CU372" si="9412">IF($CL372="1",AX372,0)</f>
        <v>0</v>
      </c>
      <c r="CV372" s="310">
        <f t="shared" ref="CV372" si="9413">IF($CL372="1",AY372,0)</f>
        <v>0</v>
      </c>
      <c r="CW372" s="314">
        <f t="shared" ref="CW372" si="9414">CP372+CT372+CV372</f>
        <v>0</v>
      </c>
      <c r="CX372" s="314">
        <f t="shared" ref="CX372" si="9415">CN372+CR372</f>
        <v>0</v>
      </c>
      <c r="CY372" s="315">
        <f t="shared" ref="CY372" si="9416">IF($CL372="1",AZ372,0)</f>
        <v>0</v>
      </c>
      <c r="CZ372" s="313">
        <f t="shared" ref="CZ372" si="9417">IF($CL372="1",BA372,0)</f>
        <v>0</v>
      </c>
      <c r="DA372" s="313">
        <f t="shared" ref="DA372" si="9418">IF($CL372="1",BB372,0)</f>
        <v>0</v>
      </c>
      <c r="DB372" s="313">
        <f t="shared" ref="DB372" si="9419">IF($CL372="1",BC372,0)</f>
        <v>0</v>
      </c>
      <c r="DC372" s="313">
        <f t="shared" ref="DC372" si="9420">IF($CL372="1",BD372,0)</f>
        <v>0</v>
      </c>
      <c r="DD372" s="313">
        <f t="shared" ref="DD372" si="9421">IF($CL372="1",BE372,0)</f>
        <v>0</v>
      </c>
      <c r="DE372" s="313">
        <f t="shared" ref="DE372" si="9422">IF($CL372="1",BF372,0)</f>
        <v>0</v>
      </c>
      <c r="DF372" s="313">
        <f t="shared" ref="DF372" si="9423">IF($CL372="1",BG372,0)</f>
        <v>0</v>
      </c>
      <c r="DG372" s="313">
        <f t="shared" ref="DG372" si="9424">IF($CL372="1",BH372,0)</f>
        <v>0</v>
      </c>
      <c r="DH372" s="310">
        <f t="shared" ref="DH372" si="9425">IF($CL372="1",BI372,0)</f>
        <v>0</v>
      </c>
      <c r="DI372" s="321">
        <f t="shared" ref="DI372" si="9426">DB372+DF372+DH372</f>
        <v>0</v>
      </c>
      <c r="DJ372" s="321">
        <f t="shared" ref="DJ372" si="9427">CZ372+DD372</f>
        <v>0</v>
      </c>
      <c r="DK372" s="322">
        <f t="shared" ref="DK372" si="9428">IF(CE372=0,1,0)</f>
        <v>1</v>
      </c>
      <c r="DL372" s="322">
        <f t="shared" ref="DL372" si="9429">IFERROR(IF($AF372="N",AH372+AJ372+AL372+AN372,AF372+AH372+AJ372+AL372+AN372),0)*$DK372</f>
        <v>0</v>
      </c>
      <c r="DM372" s="322">
        <f t="shared" ref="DM372" si="9430">(AG372+AI372+AK372+AM372+AO372)*$DK372</f>
        <v>0</v>
      </c>
      <c r="DN372" s="322">
        <f t="shared" ref="DN372" si="9431">AS372+AW372+AY372-CW372</f>
        <v>0</v>
      </c>
      <c r="DO372" s="322">
        <f t="shared" ref="DO372" si="9432">BC372+BG372+BI372-DI372</f>
        <v>0</v>
      </c>
      <c r="DP372" s="322">
        <f t="shared" ref="DP372" si="9433">DN372+DO372</f>
        <v>0</v>
      </c>
      <c r="DQ372" s="323" t="str">
        <f>IF(OR(F372=vstupy!B$40,F372=vstupy!B$41,F372=vstupy!B$42,),"0","1")</f>
        <v>1</v>
      </c>
      <c r="DR372" s="315">
        <f t="shared" ref="DR372" si="9434">IF($DQ372="1",AQ372,"0")+CF372</f>
        <v>0</v>
      </c>
      <c r="DS372" s="313">
        <f t="shared" ref="DS372" si="9435">IF($DQ372="1",AS372,"0")+CG372</f>
        <v>0</v>
      </c>
      <c r="DT372" s="313">
        <f t="shared" ref="DT372" si="9436">IF($DQ372="1",AU372,"0")+CH372</f>
        <v>0</v>
      </c>
      <c r="DU372" s="313">
        <f t="shared" ref="DU372" si="9437">IF($DQ372="1",AW372,"0")+CI372</f>
        <v>0</v>
      </c>
      <c r="DV372" s="310">
        <f t="shared" ref="DV372" si="9438">IF($DQ372="1",AY372,"0")+CJ372</f>
        <v>0</v>
      </c>
      <c r="DW372" s="311">
        <f t="shared" ref="DW372" si="9439">SUM(DR372:DV374)</f>
        <v>0</v>
      </c>
      <c r="DX372" s="315" t="str">
        <f t="shared" ref="DX372" si="9440">IF($DQ372="1",BA372,"0")</f>
        <v>0</v>
      </c>
      <c r="DY372" s="313" t="str">
        <f t="shared" ref="DY372" si="9441">IF($DQ372="1",BC372,"0")</f>
        <v>0</v>
      </c>
      <c r="DZ372" s="313" t="str">
        <f t="shared" ref="DZ372" si="9442">IF($DQ372="1",BE372,"0")</f>
        <v>0</v>
      </c>
      <c r="EA372" s="313" t="str">
        <f t="shared" ref="EA372" si="9443">IF($DQ372="1",BG372,"0")</f>
        <v>0</v>
      </c>
      <c r="EB372" s="310" t="str">
        <f t="shared" ref="EB372" si="9444">IF($DQ372="1",BI372,"0")</f>
        <v>0</v>
      </c>
      <c r="EC372" s="311">
        <f t="shared" ref="EC372" si="9445">SUM(DX372:EB374)</f>
        <v>0</v>
      </c>
      <c r="ED372" s="312">
        <f t="shared" ref="ED372" si="9446">EC372+DW372</f>
        <v>0</v>
      </c>
    </row>
    <row r="373" spans="2:134" ht="12.6" customHeight="1" x14ac:dyDescent="0.2">
      <c r="B373" s="366"/>
      <c r="C373" s="363"/>
      <c r="D373" s="363"/>
      <c r="E373" s="363"/>
      <c r="F373" s="356"/>
      <c r="G373" s="362"/>
      <c r="H373" s="308"/>
      <c r="I373" s="308"/>
      <c r="J373" s="299"/>
      <c r="K373" s="356"/>
      <c r="L373" s="348"/>
      <c r="M373" s="354"/>
      <c r="N373" s="348"/>
      <c r="O373" s="348"/>
      <c r="P373" s="348"/>
      <c r="Q373" s="349"/>
      <c r="R373" s="350"/>
      <c r="S373" s="348"/>
      <c r="T373" s="351"/>
      <c r="U373" s="349"/>
      <c r="V373" s="350"/>
      <c r="W373" s="348"/>
      <c r="X373" s="283" t="s">
        <v>157</v>
      </c>
      <c r="Y373" s="284" t="s">
        <v>152</v>
      </c>
      <c r="Z373" s="285">
        <f>VLOOKUP($X373,vstupy!$B$18:$F$31,MATCH($Y373,vstupy!$B$17:$F$17,0),0)</f>
        <v>0</v>
      </c>
      <c r="AA373" s="286" t="s">
        <v>158</v>
      </c>
      <c r="AB373" s="285">
        <f>VLOOKUP($AA373,vstupy!$B$34:$C$36,2,FALSE)</f>
        <v>0</v>
      </c>
      <c r="AC373" s="285">
        <f t="shared" si="9244"/>
        <v>0</v>
      </c>
      <c r="AD373" s="339"/>
      <c r="AE373" s="326"/>
      <c r="AF373" s="315"/>
      <c r="AG373" s="330"/>
      <c r="AH373" s="330"/>
      <c r="AI373" s="330"/>
      <c r="AJ373" s="330"/>
      <c r="AK373" s="330"/>
      <c r="AL373" s="330"/>
      <c r="AM373" s="335"/>
      <c r="AN373" s="330"/>
      <c r="AO373" s="336"/>
      <c r="AP373" s="315"/>
      <c r="AQ373" s="313"/>
      <c r="AR373" s="313"/>
      <c r="AS373" s="313"/>
      <c r="AT373" s="313"/>
      <c r="AU373" s="313"/>
      <c r="AV373" s="313"/>
      <c r="AW373" s="313"/>
      <c r="AX373" s="313"/>
      <c r="AY373" s="313"/>
      <c r="AZ373" s="313"/>
      <c r="BA373" s="313"/>
      <c r="BB373" s="313"/>
      <c r="BC373" s="313"/>
      <c r="BD373" s="313"/>
      <c r="BE373" s="313"/>
      <c r="BF373" s="313"/>
      <c r="BG373" s="313"/>
      <c r="BH373" s="313"/>
      <c r="BI373" s="324"/>
      <c r="BJ373" s="314"/>
      <c r="BK373" s="315"/>
      <c r="BL373" s="313"/>
      <c r="BM373" s="313"/>
      <c r="BN373" s="313"/>
      <c r="BO373" s="313"/>
      <c r="BP373" s="313"/>
      <c r="BQ373" s="313"/>
      <c r="BR373" s="313"/>
      <c r="BS373" s="313"/>
      <c r="BT373" s="310"/>
      <c r="BU373" s="315"/>
      <c r="BV373" s="313"/>
      <c r="BW373" s="313"/>
      <c r="BX373" s="313"/>
      <c r="BY373" s="313"/>
      <c r="BZ373" s="313"/>
      <c r="CA373" s="313"/>
      <c r="CB373" s="313"/>
      <c r="CC373" s="313"/>
      <c r="CD373" s="310"/>
      <c r="CE373" s="316"/>
      <c r="CF373" s="315"/>
      <c r="CG373" s="313"/>
      <c r="CH373" s="313"/>
      <c r="CI373" s="313"/>
      <c r="CJ373" s="310"/>
      <c r="CK373" s="317"/>
      <c r="CL373" s="319"/>
      <c r="CM373" s="315"/>
      <c r="CN373" s="313"/>
      <c r="CO373" s="313"/>
      <c r="CP373" s="313"/>
      <c r="CQ373" s="313"/>
      <c r="CR373" s="313"/>
      <c r="CS373" s="313"/>
      <c r="CT373" s="313"/>
      <c r="CU373" s="313"/>
      <c r="CV373" s="310"/>
      <c r="CW373" s="314"/>
      <c r="CX373" s="314"/>
      <c r="CY373" s="315"/>
      <c r="CZ373" s="313"/>
      <c r="DA373" s="313"/>
      <c r="DB373" s="313"/>
      <c r="DC373" s="313"/>
      <c r="DD373" s="313"/>
      <c r="DE373" s="313"/>
      <c r="DF373" s="313"/>
      <c r="DG373" s="313"/>
      <c r="DH373" s="310"/>
      <c r="DI373" s="321"/>
      <c r="DJ373" s="321"/>
      <c r="DK373" s="322"/>
      <c r="DL373" s="322"/>
      <c r="DM373" s="322"/>
      <c r="DN373" s="322"/>
      <c r="DO373" s="322"/>
      <c r="DP373" s="322"/>
      <c r="DQ373" s="323"/>
      <c r="DR373" s="315"/>
      <c r="DS373" s="313"/>
      <c r="DT373" s="313"/>
      <c r="DU373" s="313"/>
      <c r="DV373" s="310"/>
      <c r="DW373" s="311"/>
      <c r="DX373" s="315"/>
      <c r="DY373" s="313"/>
      <c r="DZ373" s="313"/>
      <c r="EA373" s="313"/>
      <c r="EB373" s="310"/>
      <c r="EC373" s="311"/>
      <c r="ED373" s="312"/>
    </row>
    <row r="374" spans="2:134" ht="12.6" customHeight="1" thickBot="1" x14ac:dyDescent="0.25">
      <c r="B374" s="366"/>
      <c r="C374" s="363"/>
      <c r="D374" s="363"/>
      <c r="E374" s="363"/>
      <c r="F374" s="357"/>
      <c r="G374" s="362"/>
      <c r="H374" s="309"/>
      <c r="I374" s="309"/>
      <c r="J374" s="300"/>
      <c r="K374" s="357"/>
      <c r="L374" s="348"/>
      <c r="M374" s="354"/>
      <c r="N374" s="348"/>
      <c r="O374" s="348"/>
      <c r="P374" s="348"/>
      <c r="Q374" s="349"/>
      <c r="R374" s="350"/>
      <c r="S374" s="348"/>
      <c r="T374" s="351"/>
      <c r="U374" s="349"/>
      <c r="V374" s="350"/>
      <c r="W374" s="348"/>
      <c r="X374" s="283" t="s">
        <v>157</v>
      </c>
      <c r="Y374" s="284" t="s">
        <v>152</v>
      </c>
      <c r="Z374" s="285">
        <f>VLOOKUP($X374,vstupy!$B$18:$F$31,MATCH($Y374,vstupy!$B$17:$F$17,0),0)</f>
        <v>0</v>
      </c>
      <c r="AA374" s="286" t="s">
        <v>158</v>
      </c>
      <c r="AB374" s="285">
        <f>VLOOKUP($AA374,vstupy!$B$34:$C$36,2,FALSE)</f>
        <v>0</v>
      </c>
      <c r="AC374" s="285">
        <f t="shared" si="9244"/>
        <v>0</v>
      </c>
      <c r="AD374" s="340"/>
      <c r="AE374" s="327"/>
      <c r="AF374" s="329"/>
      <c r="AG374" s="331"/>
      <c r="AH374" s="331"/>
      <c r="AI374" s="330"/>
      <c r="AJ374" s="331"/>
      <c r="AK374" s="331"/>
      <c r="AL374" s="331"/>
      <c r="AM374" s="333"/>
      <c r="AN374" s="330"/>
      <c r="AO374" s="337"/>
      <c r="AP374" s="315"/>
      <c r="AQ374" s="313"/>
      <c r="AR374" s="313"/>
      <c r="AS374" s="313"/>
      <c r="AT374" s="313"/>
      <c r="AU374" s="313"/>
      <c r="AV374" s="313"/>
      <c r="AW374" s="313"/>
      <c r="AX374" s="313"/>
      <c r="AY374" s="313"/>
      <c r="AZ374" s="313"/>
      <c r="BA374" s="313"/>
      <c r="BB374" s="313"/>
      <c r="BC374" s="313"/>
      <c r="BD374" s="313"/>
      <c r="BE374" s="313"/>
      <c r="BF374" s="313"/>
      <c r="BG374" s="313"/>
      <c r="BH374" s="313"/>
      <c r="BI374" s="324"/>
      <c r="BJ374" s="314"/>
      <c r="BK374" s="315"/>
      <c r="BL374" s="313"/>
      <c r="BM374" s="313"/>
      <c r="BN374" s="313"/>
      <c r="BO374" s="313"/>
      <c r="BP374" s="313"/>
      <c r="BQ374" s="313"/>
      <c r="BR374" s="313"/>
      <c r="BS374" s="313"/>
      <c r="BT374" s="310"/>
      <c r="BU374" s="315"/>
      <c r="BV374" s="313"/>
      <c r="BW374" s="313"/>
      <c r="BX374" s="313"/>
      <c r="BY374" s="313"/>
      <c r="BZ374" s="313"/>
      <c r="CA374" s="313"/>
      <c r="CB374" s="313"/>
      <c r="CC374" s="313"/>
      <c r="CD374" s="310"/>
      <c r="CE374" s="316"/>
      <c r="CF374" s="315"/>
      <c r="CG374" s="313"/>
      <c r="CH374" s="313"/>
      <c r="CI374" s="313"/>
      <c r="CJ374" s="310"/>
      <c r="CK374" s="317"/>
      <c r="CL374" s="320"/>
      <c r="CM374" s="315"/>
      <c r="CN374" s="313"/>
      <c r="CO374" s="313"/>
      <c r="CP374" s="313"/>
      <c r="CQ374" s="313"/>
      <c r="CR374" s="313"/>
      <c r="CS374" s="313"/>
      <c r="CT374" s="313"/>
      <c r="CU374" s="313"/>
      <c r="CV374" s="310"/>
      <c r="CW374" s="314"/>
      <c r="CX374" s="314"/>
      <c r="CY374" s="315"/>
      <c r="CZ374" s="313"/>
      <c r="DA374" s="313"/>
      <c r="DB374" s="313"/>
      <c r="DC374" s="313"/>
      <c r="DD374" s="313"/>
      <c r="DE374" s="313"/>
      <c r="DF374" s="313"/>
      <c r="DG374" s="313"/>
      <c r="DH374" s="310"/>
      <c r="DI374" s="321"/>
      <c r="DJ374" s="321"/>
      <c r="DK374" s="322"/>
      <c r="DL374" s="322"/>
      <c r="DM374" s="322"/>
      <c r="DN374" s="322"/>
      <c r="DO374" s="322"/>
      <c r="DP374" s="322"/>
      <c r="DQ374" s="323"/>
      <c r="DR374" s="315"/>
      <c r="DS374" s="313"/>
      <c r="DT374" s="313"/>
      <c r="DU374" s="313"/>
      <c r="DV374" s="310"/>
      <c r="DW374" s="311"/>
      <c r="DX374" s="315"/>
      <c r="DY374" s="313"/>
      <c r="DZ374" s="313"/>
      <c r="EA374" s="313"/>
      <c r="EB374" s="310"/>
      <c r="EC374" s="311"/>
      <c r="ED374" s="312"/>
    </row>
    <row r="375" spans="2:134" ht="12.6" customHeight="1" x14ac:dyDescent="0.2">
      <c r="B375" s="365">
        <f t="shared" si="8223"/>
        <v>123</v>
      </c>
      <c r="C375" s="364"/>
      <c r="D375" s="364"/>
      <c r="E375" s="364"/>
      <c r="F375" s="358"/>
      <c r="G375" s="361"/>
      <c r="H375" s="301" t="str">
        <f t="shared" si="7402"/>
        <v/>
      </c>
      <c r="I375" s="301" t="str">
        <f t="shared" si="8018"/>
        <v>NA</v>
      </c>
      <c r="J375" s="304">
        <f t="shared" ref="J375" si="9447">IF(I375&gt;12,1,I375/12)</f>
        <v>1</v>
      </c>
      <c r="K375" s="358"/>
      <c r="L375" s="344"/>
      <c r="M375" s="354">
        <f t="shared" ref="M375" si="9448">IF(L375="N",0,L375)</f>
        <v>0</v>
      </c>
      <c r="N375" s="344" t="s">
        <v>212</v>
      </c>
      <c r="O375" s="344"/>
      <c r="P375" s="344"/>
      <c r="Q375" s="345" t="s">
        <v>36</v>
      </c>
      <c r="R375" s="346">
        <f>VLOOKUP(Q375,vstupy!$B$3:$C$15,2,FALSE)</f>
        <v>0</v>
      </c>
      <c r="S375" s="344"/>
      <c r="T375" s="347"/>
      <c r="U375" s="345" t="s">
        <v>36</v>
      </c>
      <c r="V375" s="346">
        <f>VLOOKUP(U375,vstupy!$B$3:$C$15,2,FALSE)</f>
        <v>0</v>
      </c>
      <c r="W375" s="344"/>
      <c r="X375" s="174" t="s">
        <v>157</v>
      </c>
      <c r="Y375" s="188" t="s">
        <v>152</v>
      </c>
      <c r="Z375" s="185">
        <f>VLOOKUP($X375,vstupy!$B$18:$F$31,MATCH($Y375,vstupy!$B$17:$F$17,0),0)</f>
        <v>0</v>
      </c>
      <c r="AA375" s="121" t="s">
        <v>158</v>
      </c>
      <c r="AB375" s="185">
        <f>VLOOKUP($AA375,vstupy!$B$34:$C$36,2,FALSE)</f>
        <v>0</v>
      </c>
      <c r="AC375" s="185">
        <f t="shared" si="9244"/>
        <v>0</v>
      </c>
      <c r="AD375" s="341" t="s">
        <v>36</v>
      </c>
      <c r="AE375" s="325">
        <f>VLOOKUP(AD375,vstupy!$B$3:$C$15,2,FALSE)</f>
        <v>0</v>
      </c>
      <c r="AF375" s="328" t="str">
        <f t="shared" ref="AF375" si="9449">IFERROR(IF(M375=0,"N",O375/L375*J375),0)</f>
        <v>N</v>
      </c>
      <c r="AG375" s="330">
        <f t="shared" ref="AG375" si="9450">O375*J375</f>
        <v>0</v>
      </c>
      <c r="AH375" s="332">
        <f t="shared" ref="AH375" si="9451">P375*R375*J375</f>
        <v>0</v>
      </c>
      <c r="AI375" s="333">
        <f t="shared" ref="AI375" si="9452">IFERROR(AH375*M375,0)</f>
        <v>0</v>
      </c>
      <c r="AJ375" s="332" t="str">
        <f t="shared" ref="AJ375" si="9453">IFERROR(IF(M375=0,"N",S375/L375*J375),0)</f>
        <v>N</v>
      </c>
      <c r="AK375" s="330">
        <f t="shared" ref="AK375" si="9454">S375*J375</f>
        <v>0</v>
      </c>
      <c r="AL375" s="330">
        <f t="shared" ref="AL375" si="9455">T375*V375*J375</f>
        <v>0</v>
      </c>
      <c r="AM375" s="334">
        <f t="shared" ref="AM375" si="9456">IFERROR(AL375*M375,0)</f>
        <v>0</v>
      </c>
      <c r="AN375" s="333">
        <f t="shared" ref="AN375" si="9457">IF(W375&gt;0,IF(AE375&gt;0,($G$5/160)*(W375/60)*AE375*J375,0),IF(AE375&gt;0,($G$5/160)*((AC375+AC376+AC377)/60)*AE375*J375,0))</f>
        <v>0</v>
      </c>
      <c r="AO375" s="336">
        <f t="shared" ref="AO375" si="9458">IFERROR(AN375*M375,0)</f>
        <v>0</v>
      </c>
      <c r="AP375" s="315">
        <f t="shared" ref="AP375" si="9459">IF($N375="In (zvyšuje náklady)",AF375,0)</f>
        <v>0</v>
      </c>
      <c r="AQ375" s="313">
        <f t="shared" ref="AQ375" si="9460">IF($N375="In (zvyšuje náklady)",AG375,0)</f>
        <v>0</v>
      </c>
      <c r="AR375" s="313">
        <f t="shared" ref="AR375" si="9461">IF($N375="In (zvyšuje náklady)",AH375,0)</f>
        <v>0</v>
      </c>
      <c r="AS375" s="313">
        <f t="shared" ref="AS375" si="9462">IF($N375="In (zvyšuje náklady)",AI375,0)</f>
        <v>0</v>
      </c>
      <c r="AT375" s="313">
        <f t="shared" ref="AT375" si="9463">IF($N375="In (zvyšuje náklady)",AJ375,0)</f>
        <v>0</v>
      </c>
      <c r="AU375" s="313">
        <f t="shared" ref="AU375" si="9464">IF($N375="In (zvyšuje náklady)",AK375,0)</f>
        <v>0</v>
      </c>
      <c r="AV375" s="313">
        <f t="shared" ref="AV375" si="9465">IF($N375="In (zvyšuje náklady)",AL375,0)</f>
        <v>0</v>
      </c>
      <c r="AW375" s="313">
        <f t="shared" ref="AW375" si="9466">IF($N375="In (zvyšuje náklady)",AM375,0)</f>
        <v>0</v>
      </c>
      <c r="AX375" s="313">
        <f t="shared" ref="AX375" si="9467">IF($N375="In (zvyšuje náklady)",AN375,0)</f>
        <v>0</v>
      </c>
      <c r="AY375" s="313">
        <f t="shared" ref="AY375" si="9468">IF($N375="In (zvyšuje náklady)",AO375,0)</f>
        <v>0</v>
      </c>
      <c r="AZ375" s="313" t="str">
        <f t="shared" ref="AZ375" si="9469">IF($N375="Out (znižuje náklady)",AF375,"0")</f>
        <v>0</v>
      </c>
      <c r="BA375" s="313" t="str">
        <f t="shared" ref="BA375" si="9470">IF($N375="Out (znižuje náklady)",AG375,"0")</f>
        <v>0</v>
      </c>
      <c r="BB375" s="313" t="str">
        <f t="shared" ref="BB375" si="9471">IF($N375="Out (znižuje náklady)",AH375,"0")</f>
        <v>0</v>
      </c>
      <c r="BC375" s="313" t="str">
        <f t="shared" ref="BC375" si="9472">IF($N375="Out (znižuje náklady)",AI375,"0")</f>
        <v>0</v>
      </c>
      <c r="BD375" s="313" t="str">
        <f t="shared" ref="BD375" si="9473">IF($N375="Out (znižuje náklady)",AJ375,"0")</f>
        <v>0</v>
      </c>
      <c r="BE375" s="313" t="str">
        <f t="shared" ref="BE375" si="9474">IF($N375="Out (znižuje náklady)",AK375,"0")</f>
        <v>0</v>
      </c>
      <c r="BF375" s="313" t="str">
        <f t="shared" ref="BF375" si="9475">IF($N375="Out (znižuje náklady)",AL375,"0")</f>
        <v>0</v>
      </c>
      <c r="BG375" s="313" t="str">
        <f t="shared" ref="BG375" si="9476">IF($N375="Out (znižuje náklady)",AM375,"0")</f>
        <v>0</v>
      </c>
      <c r="BH375" s="313" t="str">
        <f t="shared" ref="BH375" si="9477">IF($N375="Out (znižuje náklady)",AN375,"0")</f>
        <v>0</v>
      </c>
      <c r="BI375" s="324" t="str">
        <f t="shared" ref="BI375" si="9478">IF($N375="Out (znižuje náklady)",AO375,"0")</f>
        <v>0</v>
      </c>
      <c r="BJ375" s="314">
        <f>IF(F375=vstupy!$B$47,0,1)</f>
        <v>1</v>
      </c>
      <c r="BK375" s="315">
        <f t="shared" ref="BK375" si="9479">$BJ375*AP375</f>
        <v>0</v>
      </c>
      <c r="BL375" s="313">
        <f t="shared" ref="BL375" si="9480">$BJ375*AQ375</f>
        <v>0</v>
      </c>
      <c r="BM375" s="313">
        <f t="shared" ref="BM375" si="9481">$BJ375*AR375</f>
        <v>0</v>
      </c>
      <c r="BN375" s="313">
        <f t="shared" ref="BN375" si="9482">$BJ375*AS375</f>
        <v>0</v>
      </c>
      <c r="BO375" s="313">
        <f t="shared" ref="BO375" si="9483">$BJ375*AT375</f>
        <v>0</v>
      </c>
      <c r="BP375" s="313">
        <f t="shared" ref="BP375" si="9484">$BJ375*AU375</f>
        <v>0</v>
      </c>
      <c r="BQ375" s="313">
        <f t="shared" ref="BQ375" si="9485">$BJ375*AV375</f>
        <v>0</v>
      </c>
      <c r="BR375" s="313">
        <f t="shared" ref="BR375" si="9486">$BJ375*AW375</f>
        <v>0</v>
      </c>
      <c r="BS375" s="313">
        <f t="shared" ref="BS375" si="9487">$BJ375*AX375</f>
        <v>0</v>
      </c>
      <c r="BT375" s="310">
        <f t="shared" ref="BT375" si="9488">$BJ375*AY375</f>
        <v>0</v>
      </c>
      <c r="BU375" s="315">
        <f t="shared" ref="BU375" si="9489">$BJ375*AZ375</f>
        <v>0</v>
      </c>
      <c r="BV375" s="313">
        <f t="shared" ref="BV375" si="9490">$BJ375*BA375</f>
        <v>0</v>
      </c>
      <c r="BW375" s="313">
        <f t="shared" ref="BW375" si="9491">$BJ375*BB375</f>
        <v>0</v>
      </c>
      <c r="BX375" s="313">
        <f t="shared" ref="BX375" si="9492">$BJ375*BC375</f>
        <v>0</v>
      </c>
      <c r="BY375" s="313">
        <f t="shared" ref="BY375" si="9493">$BJ375*BD375</f>
        <v>0</v>
      </c>
      <c r="BZ375" s="313">
        <f t="shared" ref="BZ375" si="9494">$BJ375*BE375</f>
        <v>0</v>
      </c>
      <c r="CA375" s="313">
        <f t="shared" ref="CA375" si="9495">$BJ375*BF375</f>
        <v>0</v>
      </c>
      <c r="CB375" s="313">
        <f t="shared" ref="CB375" si="9496">$BJ375*BG375</f>
        <v>0</v>
      </c>
      <c r="CC375" s="313">
        <f t="shared" ref="CC375" si="9497">$BJ375*BH375</f>
        <v>0</v>
      </c>
      <c r="CD375" s="310">
        <f t="shared" ref="CD375" si="9498">$BJ375*BI375</f>
        <v>0</v>
      </c>
      <c r="CE375" s="316">
        <f t="shared" ref="CE375" si="9499">IF(N375="Nemení sa",1,0)</f>
        <v>0</v>
      </c>
      <c r="CF375" s="315">
        <f t="shared" ref="CF375" si="9500">AG375*$CE375</f>
        <v>0</v>
      </c>
      <c r="CG375" s="313">
        <f t="shared" ref="CG375" si="9501">AI375*$CE375</f>
        <v>0</v>
      </c>
      <c r="CH375" s="313">
        <f t="shared" ref="CH375" si="9502">AK375*$CE375</f>
        <v>0</v>
      </c>
      <c r="CI375" s="313">
        <f t="shared" ref="CI375" si="9503">AM375*$CE375</f>
        <v>0</v>
      </c>
      <c r="CJ375" s="310">
        <f t="shared" ref="CJ375" si="9504">AO375*$CE375</f>
        <v>0</v>
      </c>
      <c r="CK375" s="317">
        <f t="shared" ref="CK375" si="9505">SUM(CF375:CJ377)</f>
        <v>0</v>
      </c>
      <c r="CL375" s="318">
        <f>IF(F375=vstupy!B$42,"1",0)</f>
        <v>0</v>
      </c>
      <c r="CM375" s="315">
        <f t="shared" ref="CM375" si="9506">IF($CL375="1",AP375,0)</f>
        <v>0</v>
      </c>
      <c r="CN375" s="313">
        <f t="shared" ref="CN375" si="9507">IF($CL375="1",AQ375,0)</f>
        <v>0</v>
      </c>
      <c r="CO375" s="313">
        <f t="shared" ref="CO375" si="9508">IF($CL375="1",AR375,0)</f>
        <v>0</v>
      </c>
      <c r="CP375" s="313">
        <f t="shared" ref="CP375" si="9509">IF($CL375="1",AS375,0)</f>
        <v>0</v>
      </c>
      <c r="CQ375" s="313">
        <f t="shared" ref="CQ375" si="9510">IF($CL375="1",AT375,0)</f>
        <v>0</v>
      </c>
      <c r="CR375" s="313">
        <f t="shared" ref="CR375" si="9511">IF($CL375="1",AU375,0)</f>
        <v>0</v>
      </c>
      <c r="CS375" s="313">
        <f t="shared" ref="CS375" si="9512">IF($CL375="1",AV375,0)</f>
        <v>0</v>
      </c>
      <c r="CT375" s="313">
        <f t="shared" ref="CT375" si="9513">IF($CL375="1",AW375,0)</f>
        <v>0</v>
      </c>
      <c r="CU375" s="313">
        <f t="shared" ref="CU375" si="9514">IF($CL375="1",AX375,0)</f>
        <v>0</v>
      </c>
      <c r="CV375" s="310">
        <f t="shared" ref="CV375" si="9515">IF($CL375="1",AY375,0)</f>
        <v>0</v>
      </c>
      <c r="CW375" s="314">
        <f t="shared" ref="CW375" si="9516">CP375+CT375+CV375</f>
        <v>0</v>
      </c>
      <c r="CX375" s="314">
        <f t="shared" ref="CX375" si="9517">CN375+CR375</f>
        <v>0</v>
      </c>
      <c r="CY375" s="315">
        <f t="shared" ref="CY375" si="9518">IF($CL375="1",AZ375,0)</f>
        <v>0</v>
      </c>
      <c r="CZ375" s="313">
        <f t="shared" ref="CZ375" si="9519">IF($CL375="1",BA375,0)</f>
        <v>0</v>
      </c>
      <c r="DA375" s="313">
        <f t="shared" ref="DA375" si="9520">IF($CL375="1",BB375,0)</f>
        <v>0</v>
      </c>
      <c r="DB375" s="313">
        <f t="shared" ref="DB375" si="9521">IF($CL375="1",BC375,0)</f>
        <v>0</v>
      </c>
      <c r="DC375" s="313">
        <f t="shared" ref="DC375" si="9522">IF($CL375="1",BD375,0)</f>
        <v>0</v>
      </c>
      <c r="DD375" s="313">
        <f t="shared" ref="DD375" si="9523">IF($CL375="1",BE375,0)</f>
        <v>0</v>
      </c>
      <c r="DE375" s="313">
        <f t="shared" ref="DE375" si="9524">IF($CL375="1",BF375,0)</f>
        <v>0</v>
      </c>
      <c r="DF375" s="313">
        <f t="shared" ref="DF375" si="9525">IF($CL375="1",BG375,0)</f>
        <v>0</v>
      </c>
      <c r="DG375" s="313">
        <f t="shared" ref="DG375" si="9526">IF($CL375="1",BH375,0)</f>
        <v>0</v>
      </c>
      <c r="DH375" s="310">
        <f t="shared" ref="DH375" si="9527">IF($CL375="1",BI375,0)</f>
        <v>0</v>
      </c>
      <c r="DI375" s="321">
        <f t="shared" ref="DI375" si="9528">DB375+DF375+DH375</f>
        <v>0</v>
      </c>
      <c r="DJ375" s="321">
        <f t="shared" ref="DJ375" si="9529">CZ375+DD375</f>
        <v>0</v>
      </c>
      <c r="DK375" s="322">
        <f t="shared" ref="DK375" si="9530">IF(CE375=0,1,0)</f>
        <v>1</v>
      </c>
      <c r="DL375" s="322">
        <f t="shared" ref="DL375" si="9531">IFERROR(IF($AF375="N",AH375+AJ375+AL375+AN375,AF375+AH375+AJ375+AL375+AN375),0)*$DK375</f>
        <v>0</v>
      </c>
      <c r="DM375" s="322">
        <f t="shared" ref="DM375" si="9532">(AG375+AI375+AK375+AM375+AO375)*$DK375</f>
        <v>0</v>
      </c>
      <c r="DN375" s="322">
        <f t="shared" ref="DN375" si="9533">AS375+AW375+AY375-CW375</f>
        <v>0</v>
      </c>
      <c r="DO375" s="322">
        <f t="shared" ref="DO375" si="9534">BC375+BG375+BI375-DI375</f>
        <v>0</v>
      </c>
      <c r="DP375" s="322">
        <f t="shared" ref="DP375" si="9535">DN375+DO375</f>
        <v>0</v>
      </c>
      <c r="DQ375" s="323" t="str">
        <f>IF(OR(F375=vstupy!B$40,F375=vstupy!B$41,F375=vstupy!B$42,),"0","1")</f>
        <v>1</v>
      </c>
      <c r="DR375" s="315">
        <f t="shared" ref="DR375" si="9536">IF($DQ375="1",AQ375,"0")+CF375</f>
        <v>0</v>
      </c>
      <c r="DS375" s="313">
        <f t="shared" ref="DS375" si="9537">IF($DQ375="1",AS375,"0")+CG375</f>
        <v>0</v>
      </c>
      <c r="DT375" s="313">
        <f t="shared" ref="DT375" si="9538">IF($DQ375="1",AU375,"0")+CH375</f>
        <v>0</v>
      </c>
      <c r="DU375" s="313">
        <f t="shared" ref="DU375" si="9539">IF($DQ375="1",AW375,"0")+CI375</f>
        <v>0</v>
      </c>
      <c r="DV375" s="310">
        <f t="shared" ref="DV375" si="9540">IF($DQ375="1",AY375,"0")+CJ375</f>
        <v>0</v>
      </c>
      <c r="DW375" s="311">
        <f t="shared" ref="DW375" si="9541">SUM(DR375:DV377)</f>
        <v>0</v>
      </c>
      <c r="DX375" s="315" t="str">
        <f t="shared" ref="DX375" si="9542">IF($DQ375="1",BA375,"0")</f>
        <v>0</v>
      </c>
      <c r="DY375" s="313" t="str">
        <f t="shared" ref="DY375" si="9543">IF($DQ375="1",BC375,"0")</f>
        <v>0</v>
      </c>
      <c r="DZ375" s="313" t="str">
        <f t="shared" ref="DZ375" si="9544">IF($DQ375="1",BE375,"0")</f>
        <v>0</v>
      </c>
      <c r="EA375" s="313" t="str">
        <f t="shared" ref="EA375" si="9545">IF($DQ375="1",BG375,"0")</f>
        <v>0</v>
      </c>
      <c r="EB375" s="310" t="str">
        <f t="shared" ref="EB375" si="9546">IF($DQ375="1",BI375,"0")</f>
        <v>0</v>
      </c>
      <c r="EC375" s="311">
        <f t="shared" ref="EC375" si="9547">SUM(DX375:EB377)</f>
        <v>0</v>
      </c>
      <c r="ED375" s="312">
        <f t="shared" ref="ED375" si="9548">EC375+DW375</f>
        <v>0</v>
      </c>
    </row>
    <row r="376" spans="2:134" ht="12.6" customHeight="1" x14ac:dyDescent="0.2">
      <c r="B376" s="365"/>
      <c r="C376" s="364"/>
      <c r="D376" s="364"/>
      <c r="E376" s="364"/>
      <c r="F376" s="359"/>
      <c r="G376" s="361"/>
      <c r="H376" s="302"/>
      <c r="I376" s="302"/>
      <c r="J376" s="305"/>
      <c r="K376" s="359"/>
      <c r="L376" s="344"/>
      <c r="M376" s="354"/>
      <c r="N376" s="344"/>
      <c r="O376" s="344"/>
      <c r="P376" s="344"/>
      <c r="Q376" s="345"/>
      <c r="R376" s="346"/>
      <c r="S376" s="344"/>
      <c r="T376" s="347"/>
      <c r="U376" s="345"/>
      <c r="V376" s="346"/>
      <c r="W376" s="344"/>
      <c r="X376" s="174" t="s">
        <v>157</v>
      </c>
      <c r="Y376" s="188" t="s">
        <v>152</v>
      </c>
      <c r="Z376" s="185">
        <f>VLOOKUP($X376,vstupy!$B$18:$F$31,MATCH($Y376,vstupy!$B$17:$F$17,0),0)</f>
        <v>0</v>
      </c>
      <c r="AA376" s="121" t="s">
        <v>158</v>
      </c>
      <c r="AB376" s="185">
        <f>VLOOKUP($AA376,vstupy!$B$34:$C$36,2,FALSE)</f>
        <v>0</v>
      </c>
      <c r="AC376" s="185">
        <f t="shared" si="9244"/>
        <v>0</v>
      </c>
      <c r="AD376" s="342"/>
      <c r="AE376" s="326"/>
      <c r="AF376" s="315"/>
      <c r="AG376" s="330"/>
      <c r="AH376" s="330"/>
      <c r="AI376" s="330"/>
      <c r="AJ376" s="330"/>
      <c r="AK376" s="330"/>
      <c r="AL376" s="330"/>
      <c r="AM376" s="335"/>
      <c r="AN376" s="330"/>
      <c r="AO376" s="336"/>
      <c r="AP376" s="315"/>
      <c r="AQ376" s="313"/>
      <c r="AR376" s="313"/>
      <c r="AS376" s="313"/>
      <c r="AT376" s="313"/>
      <c r="AU376" s="313"/>
      <c r="AV376" s="313"/>
      <c r="AW376" s="313"/>
      <c r="AX376" s="313"/>
      <c r="AY376" s="313"/>
      <c r="AZ376" s="313"/>
      <c r="BA376" s="313"/>
      <c r="BB376" s="313"/>
      <c r="BC376" s="313"/>
      <c r="BD376" s="313"/>
      <c r="BE376" s="313"/>
      <c r="BF376" s="313"/>
      <c r="BG376" s="313"/>
      <c r="BH376" s="313"/>
      <c r="BI376" s="324"/>
      <c r="BJ376" s="314"/>
      <c r="BK376" s="315"/>
      <c r="BL376" s="313"/>
      <c r="BM376" s="313"/>
      <c r="BN376" s="313"/>
      <c r="BO376" s="313"/>
      <c r="BP376" s="313"/>
      <c r="BQ376" s="313"/>
      <c r="BR376" s="313"/>
      <c r="BS376" s="313"/>
      <c r="BT376" s="310"/>
      <c r="BU376" s="315"/>
      <c r="BV376" s="313"/>
      <c r="BW376" s="313"/>
      <c r="BX376" s="313"/>
      <c r="BY376" s="313"/>
      <c r="BZ376" s="313"/>
      <c r="CA376" s="313"/>
      <c r="CB376" s="313"/>
      <c r="CC376" s="313"/>
      <c r="CD376" s="310"/>
      <c r="CE376" s="316"/>
      <c r="CF376" s="315"/>
      <c r="CG376" s="313"/>
      <c r="CH376" s="313"/>
      <c r="CI376" s="313"/>
      <c r="CJ376" s="310"/>
      <c r="CK376" s="317"/>
      <c r="CL376" s="319"/>
      <c r="CM376" s="315"/>
      <c r="CN376" s="313"/>
      <c r="CO376" s="313"/>
      <c r="CP376" s="313"/>
      <c r="CQ376" s="313"/>
      <c r="CR376" s="313"/>
      <c r="CS376" s="313"/>
      <c r="CT376" s="313"/>
      <c r="CU376" s="313"/>
      <c r="CV376" s="310"/>
      <c r="CW376" s="314"/>
      <c r="CX376" s="314"/>
      <c r="CY376" s="315"/>
      <c r="CZ376" s="313"/>
      <c r="DA376" s="313"/>
      <c r="DB376" s="313"/>
      <c r="DC376" s="313"/>
      <c r="DD376" s="313"/>
      <c r="DE376" s="313"/>
      <c r="DF376" s="313"/>
      <c r="DG376" s="313"/>
      <c r="DH376" s="310"/>
      <c r="DI376" s="321"/>
      <c r="DJ376" s="321"/>
      <c r="DK376" s="322"/>
      <c r="DL376" s="322"/>
      <c r="DM376" s="322"/>
      <c r="DN376" s="322"/>
      <c r="DO376" s="322"/>
      <c r="DP376" s="322"/>
      <c r="DQ376" s="323"/>
      <c r="DR376" s="315"/>
      <c r="DS376" s="313"/>
      <c r="DT376" s="313"/>
      <c r="DU376" s="313"/>
      <c r="DV376" s="310"/>
      <c r="DW376" s="311"/>
      <c r="DX376" s="315"/>
      <c r="DY376" s="313"/>
      <c r="DZ376" s="313"/>
      <c r="EA376" s="313"/>
      <c r="EB376" s="310"/>
      <c r="EC376" s="311"/>
      <c r="ED376" s="312"/>
    </row>
    <row r="377" spans="2:134" ht="12.6" customHeight="1" thickBot="1" x14ac:dyDescent="0.25">
      <c r="B377" s="365"/>
      <c r="C377" s="364"/>
      <c r="D377" s="364"/>
      <c r="E377" s="364"/>
      <c r="F377" s="360"/>
      <c r="G377" s="361"/>
      <c r="H377" s="303"/>
      <c r="I377" s="303"/>
      <c r="J377" s="306"/>
      <c r="K377" s="360"/>
      <c r="L377" s="344"/>
      <c r="M377" s="354"/>
      <c r="N377" s="344"/>
      <c r="O377" s="344"/>
      <c r="P377" s="344"/>
      <c r="Q377" s="345"/>
      <c r="R377" s="346"/>
      <c r="S377" s="344"/>
      <c r="T377" s="347"/>
      <c r="U377" s="345"/>
      <c r="V377" s="346"/>
      <c r="W377" s="344"/>
      <c r="X377" s="174" t="s">
        <v>157</v>
      </c>
      <c r="Y377" s="188" t="s">
        <v>152</v>
      </c>
      <c r="Z377" s="185">
        <f>VLOOKUP($X377,vstupy!$B$18:$F$31,MATCH($Y377,vstupy!$B$17:$F$17,0),0)</f>
        <v>0</v>
      </c>
      <c r="AA377" s="121" t="s">
        <v>158</v>
      </c>
      <c r="AB377" s="185">
        <f>VLOOKUP($AA377,vstupy!$B$34:$C$36,2,FALSE)</f>
        <v>0</v>
      </c>
      <c r="AC377" s="185">
        <f t="shared" si="9244"/>
        <v>0</v>
      </c>
      <c r="AD377" s="343"/>
      <c r="AE377" s="327"/>
      <c r="AF377" s="329"/>
      <c r="AG377" s="331"/>
      <c r="AH377" s="331"/>
      <c r="AI377" s="330"/>
      <c r="AJ377" s="331"/>
      <c r="AK377" s="331"/>
      <c r="AL377" s="331"/>
      <c r="AM377" s="333"/>
      <c r="AN377" s="330"/>
      <c r="AO377" s="337"/>
      <c r="AP377" s="315"/>
      <c r="AQ377" s="313"/>
      <c r="AR377" s="313"/>
      <c r="AS377" s="313"/>
      <c r="AT377" s="313"/>
      <c r="AU377" s="313"/>
      <c r="AV377" s="313"/>
      <c r="AW377" s="313"/>
      <c r="AX377" s="313"/>
      <c r="AY377" s="313"/>
      <c r="AZ377" s="313"/>
      <c r="BA377" s="313"/>
      <c r="BB377" s="313"/>
      <c r="BC377" s="313"/>
      <c r="BD377" s="313"/>
      <c r="BE377" s="313"/>
      <c r="BF377" s="313"/>
      <c r="BG377" s="313"/>
      <c r="BH377" s="313"/>
      <c r="BI377" s="324"/>
      <c r="BJ377" s="314"/>
      <c r="BK377" s="315"/>
      <c r="BL377" s="313"/>
      <c r="BM377" s="313"/>
      <c r="BN377" s="313"/>
      <c r="BO377" s="313"/>
      <c r="BP377" s="313"/>
      <c r="BQ377" s="313"/>
      <c r="BR377" s="313"/>
      <c r="BS377" s="313"/>
      <c r="BT377" s="310"/>
      <c r="BU377" s="315"/>
      <c r="BV377" s="313"/>
      <c r="BW377" s="313"/>
      <c r="BX377" s="313"/>
      <c r="BY377" s="313"/>
      <c r="BZ377" s="313"/>
      <c r="CA377" s="313"/>
      <c r="CB377" s="313"/>
      <c r="CC377" s="313"/>
      <c r="CD377" s="310"/>
      <c r="CE377" s="316"/>
      <c r="CF377" s="315"/>
      <c r="CG377" s="313"/>
      <c r="CH377" s="313"/>
      <c r="CI377" s="313"/>
      <c r="CJ377" s="310"/>
      <c r="CK377" s="317"/>
      <c r="CL377" s="320"/>
      <c r="CM377" s="315"/>
      <c r="CN377" s="313"/>
      <c r="CO377" s="313"/>
      <c r="CP377" s="313"/>
      <c r="CQ377" s="313"/>
      <c r="CR377" s="313"/>
      <c r="CS377" s="313"/>
      <c r="CT377" s="313"/>
      <c r="CU377" s="313"/>
      <c r="CV377" s="310"/>
      <c r="CW377" s="314"/>
      <c r="CX377" s="314"/>
      <c r="CY377" s="315"/>
      <c r="CZ377" s="313"/>
      <c r="DA377" s="313"/>
      <c r="DB377" s="313"/>
      <c r="DC377" s="313"/>
      <c r="DD377" s="313"/>
      <c r="DE377" s="313"/>
      <c r="DF377" s="313"/>
      <c r="DG377" s="313"/>
      <c r="DH377" s="310"/>
      <c r="DI377" s="321"/>
      <c r="DJ377" s="321"/>
      <c r="DK377" s="322"/>
      <c r="DL377" s="322"/>
      <c r="DM377" s="322"/>
      <c r="DN377" s="322"/>
      <c r="DO377" s="322"/>
      <c r="DP377" s="322"/>
      <c r="DQ377" s="323"/>
      <c r="DR377" s="315"/>
      <c r="DS377" s="313"/>
      <c r="DT377" s="313"/>
      <c r="DU377" s="313"/>
      <c r="DV377" s="310"/>
      <c r="DW377" s="311"/>
      <c r="DX377" s="315"/>
      <c r="DY377" s="313"/>
      <c r="DZ377" s="313"/>
      <c r="EA377" s="313"/>
      <c r="EB377" s="310"/>
      <c r="EC377" s="311"/>
      <c r="ED377" s="312"/>
    </row>
    <row r="378" spans="2:134" ht="12.6" customHeight="1" x14ac:dyDescent="0.2">
      <c r="B378" s="366">
        <f t="shared" si="8326"/>
        <v>124</v>
      </c>
      <c r="C378" s="363"/>
      <c r="D378" s="363"/>
      <c r="E378" s="363"/>
      <c r="F378" s="355"/>
      <c r="G378" s="362"/>
      <c r="H378" s="307" t="str">
        <f t="shared" si="7506"/>
        <v/>
      </c>
      <c r="I378" s="307" t="str">
        <f t="shared" si="7913"/>
        <v>NA</v>
      </c>
      <c r="J378" s="298">
        <f t="shared" si="7914"/>
        <v>1</v>
      </c>
      <c r="K378" s="355"/>
      <c r="L378" s="348"/>
      <c r="M378" s="354">
        <f t="shared" ref="M378" si="9549">IF(L378="N",0,L378)</f>
        <v>0</v>
      </c>
      <c r="N378" s="348" t="s">
        <v>212</v>
      </c>
      <c r="O378" s="348"/>
      <c r="P378" s="348"/>
      <c r="Q378" s="349" t="s">
        <v>36</v>
      </c>
      <c r="R378" s="350">
        <f>VLOOKUP(Q378,vstupy!$B$3:$C$15,2,FALSE)</f>
        <v>0</v>
      </c>
      <c r="S378" s="348"/>
      <c r="T378" s="351"/>
      <c r="U378" s="349" t="s">
        <v>36</v>
      </c>
      <c r="V378" s="350">
        <f>VLOOKUP(U378,vstupy!$B$3:$C$15,2,FALSE)</f>
        <v>0</v>
      </c>
      <c r="W378" s="348"/>
      <c r="X378" s="283" t="s">
        <v>157</v>
      </c>
      <c r="Y378" s="284" t="s">
        <v>152</v>
      </c>
      <c r="Z378" s="285">
        <f>VLOOKUP($X378,vstupy!$B$18:$F$31,MATCH($Y378,vstupy!$B$17:$F$17,0),0)</f>
        <v>0</v>
      </c>
      <c r="AA378" s="286" t="s">
        <v>158</v>
      </c>
      <c r="AB378" s="285">
        <f>VLOOKUP($AA378,vstupy!$B$34:$C$36,2,FALSE)</f>
        <v>0</v>
      </c>
      <c r="AC378" s="285">
        <f t="shared" si="9244"/>
        <v>0</v>
      </c>
      <c r="AD378" s="338" t="s">
        <v>36</v>
      </c>
      <c r="AE378" s="325">
        <f>VLOOKUP(AD378,vstupy!$B$3:$C$15,2,FALSE)</f>
        <v>0</v>
      </c>
      <c r="AF378" s="328" t="str">
        <f t="shared" ref="AF378" si="9550">IFERROR(IF(M378=0,"N",O378/L378*J378),0)</f>
        <v>N</v>
      </c>
      <c r="AG378" s="330">
        <f t="shared" ref="AG378" si="9551">O378*J378</f>
        <v>0</v>
      </c>
      <c r="AH378" s="332">
        <f t="shared" ref="AH378" si="9552">P378*R378*J378</f>
        <v>0</v>
      </c>
      <c r="AI378" s="333">
        <f t="shared" ref="AI378" si="9553">IFERROR(AH378*M378,0)</f>
        <v>0</v>
      </c>
      <c r="AJ378" s="332" t="str">
        <f t="shared" ref="AJ378" si="9554">IFERROR(IF(M378=0,"N",S378/L378*J378),0)</f>
        <v>N</v>
      </c>
      <c r="AK378" s="330">
        <f t="shared" ref="AK378" si="9555">S378*J378</f>
        <v>0</v>
      </c>
      <c r="AL378" s="330">
        <f t="shared" ref="AL378" si="9556">T378*V378*J378</f>
        <v>0</v>
      </c>
      <c r="AM378" s="334">
        <f t="shared" ref="AM378" si="9557">IFERROR(AL378*M378,0)</f>
        <v>0</v>
      </c>
      <c r="AN378" s="333">
        <f t="shared" ref="AN378" si="9558">IF(W378&gt;0,IF(AE378&gt;0,($G$5/160)*(W378/60)*AE378*J378,0),IF(AE378&gt;0,($G$5/160)*((AC378+AC379+AC380)/60)*AE378*J378,0))</f>
        <v>0</v>
      </c>
      <c r="AO378" s="336">
        <f t="shared" ref="AO378" si="9559">IFERROR(AN378*M378,0)</f>
        <v>0</v>
      </c>
      <c r="AP378" s="315">
        <f t="shared" ref="AP378" si="9560">IF($N378="In (zvyšuje náklady)",AF378,0)</f>
        <v>0</v>
      </c>
      <c r="AQ378" s="313">
        <f t="shared" ref="AQ378" si="9561">IF($N378="In (zvyšuje náklady)",AG378,0)</f>
        <v>0</v>
      </c>
      <c r="AR378" s="313">
        <f t="shared" ref="AR378" si="9562">IF($N378="In (zvyšuje náklady)",AH378,0)</f>
        <v>0</v>
      </c>
      <c r="AS378" s="313">
        <f t="shared" ref="AS378" si="9563">IF($N378="In (zvyšuje náklady)",AI378,0)</f>
        <v>0</v>
      </c>
      <c r="AT378" s="313">
        <f t="shared" ref="AT378" si="9564">IF($N378="In (zvyšuje náklady)",AJ378,0)</f>
        <v>0</v>
      </c>
      <c r="AU378" s="313">
        <f t="shared" ref="AU378" si="9565">IF($N378="In (zvyšuje náklady)",AK378,0)</f>
        <v>0</v>
      </c>
      <c r="AV378" s="313">
        <f t="shared" ref="AV378" si="9566">IF($N378="In (zvyšuje náklady)",AL378,0)</f>
        <v>0</v>
      </c>
      <c r="AW378" s="313">
        <f t="shared" ref="AW378" si="9567">IF($N378="In (zvyšuje náklady)",AM378,0)</f>
        <v>0</v>
      </c>
      <c r="AX378" s="313">
        <f t="shared" ref="AX378" si="9568">IF($N378="In (zvyšuje náklady)",AN378,0)</f>
        <v>0</v>
      </c>
      <c r="AY378" s="313">
        <f t="shared" ref="AY378" si="9569">IF($N378="In (zvyšuje náklady)",AO378,0)</f>
        <v>0</v>
      </c>
      <c r="AZ378" s="313" t="str">
        <f t="shared" ref="AZ378" si="9570">IF($N378="Out (znižuje náklady)",AF378,"0")</f>
        <v>0</v>
      </c>
      <c r="BA378" s="313" t="str">
        <f t="shared" ref="BA378" si="9571">IF($N378="Out (znižuje náklady)",AG378,"0")</f>
        <v>0</v>
      </c>
      <c r="BB378" s="313" t="str">
        <f t="shared" ref="BB378" si="9572">IF($N378="Out (znižuje náklady)",AH378,"0")</f>
        <v>0</v>
      </c>
      <c r="BC378" s="313" t="str">
        <f t="shared" ref="BC378" si="9573">IF($N378="Out (znižuje náklady)",AI378,"0")</f>
        <v>0</v>
      </c>
      <c r="BD378" s="313" t="str">
        <f t="shared" ref="BD378" si="9574">IF($N378="Out (znižuje náklady)",AJ378,"0")</f>
        <v>0</v>
      </c>
      <c r="BE378" s="313" t="str">
        <f t="shared" ref="BE378" si="9575">IF($N378="Out (znižuje náklady)",AK378,"0")</f>
        <v>0</v>
      </c>
      <c r="BF378" s="313" t="str">
        <f t="shared" ref="BF378" si="9576">IF($N378="Out (znižuje náklady)",AL378,"0")</f>
        <v>0</v>
      </c>
      <c r="BG378" s="313" t="str">
        <f t="shared" ref="BG378" si="9577">IF($N378="Out (znižuje náklady)",AM378,"0")</f>
        <v>0</v>
      </c>
      <c r="BH378" s="313" t="str">
        <f t="shared" ref="BH378" si="9578">IF($N378="Out (znižuje náklady)",AN378,"0")</f>
        <v>0</v>
      </c>
      <c r="BI378" s="324" t="str">
        <f t="shared" ref="BI378" si="9579">IF($N378="Out (znižuje náklady)",AO378,"0")</f>
        <v>0</v>
      </c>
      <c r="BJ378" s="314">
        <f>IF(F378=vstupy!$B$47,0,1)</f>
        <v>1</v>
      </c>
      <c r="BK378" s="315">
        <f t="shared" ref="BK378" si="9580">$BJ378*AP378</f>
        <v>0</v>
      </c>
      <c r="BL378" s="313">
        <f t="shared" ref="BL378" si="9581">$BJ378*AQ378</f>
        <v>0</v>
      </c>
      <c r="BM378" s="313">
        <f t="shared" ref="BM378" si="9582">$BJ378*AR378</f>
        <v>0</v>
      </c>
      <c r="BN378" s="313">
        <f t="shared" ref="BN378" si="9583">$BJ378*AS378</f>
        <v>0</v>
      </c>
      <c r="BO378" s="313">
        <f t="shared" ref="BO378" si="9584">$BJ378*AT378</f>
        <v>0</v>
      </c>
      <c r="BP378" s="313">
        <f t="shared" ref="BP378" si="9585">$BJ378*AU378</f>
        <v>0</v>
      </c>
      <c r="BQ378" s="313">
        <f t="shared" ref="BQ378" si="9586">$BJ378*AV378</f>
        <v>0</v>
      </c>
      <c r="BR378" s="313">
        <f t="shared" ref="BR378" si="9587">$BJ378*AW378</f>
        <v>0</v>
      </c>
      <c r="BS378" s="313">
        <f t="shared" ref="BS378" si="9588">$BJ378*AX378</f>
        <v>0</v>
      </c>
      <c r="BT378" s="310">
        <f t="shared" ref="BT378" si="9589">$BJ378*AY378</f>
        <v>0</v>
      </c>
      <c r="BU378" s="315">
        <f t="shared" ref="BU378" si="9590">$BJ378*AZ378</f>
        <v>0</v>
      </c>
      <c r="BV378" s="313">
        <f t="shared" ref="BV378" si="9591">$BJ378*BA378</f>
        <v>0</v>
      </c>
      <c r="BW378" s="313">
        <f t="shared" ref="BW378" si="9592">$BJ378*BB378</f>
        <v>0</v>
      </c>
      <c r="BX378" s="313">
        <f t="shared" ref="BX378" si="9593">$BJ378*BC378</f>
        <v>0</v>
      </c>
      <c r="BY378" s="313">
        <f t="shared" ref="BY378" si="9594">$BJ378*BD378</f>
        <v>0</v>
      </c>
      <c r="BZ378" s="313">
        <f t="shared" ref="BZ378" si="9595">$BJ378*BE378</f>
        <v>0</v>
      </c>
      <c r="CA378" s="313">
        <f t="shared" ref="CA378" si="9596">$BJ378*BF378</f>
        <v>0</v>
      </c>
      <c r="CB378" s="313">
        <f t="shared" ref="CB378" si="9597">$BJ378*BG378</f>
        <v>0</v>
      </c>
      <c r="CC378" s="313">
        <f t="shared" ref="CC378" si="9598">$BJ378*BH378</f>
        <v>0</v>
      </c>
      <c r="CD378" s="310">
        <f t="shared" ref="CD378" si="9599">$BJ378*BI378</f>
        <v>0</v>
      </c>
      <c r="CE378" s="316">
        <f t="shared" ref="CE378" si="9600">IF(N378="Nemení sa",1,0)</f>
        <v>0</v>
      </c>
      <c r="CF378" s="315">
        <f t="shared" ref="CF378" si="9601">AG378*$CE378</f>
        <v>0</v>
      </c>
      <c r="CG378" s="313">
        <f t="shared" ref="CG378" si="9602">AI378*$CE378</f>
        <v>0</v>
      </c>
      <c r="CH378" s="313">
        <f t="shared" ref="CH378" si="9603">AK378*$CE378</f>
        <v>0</v>
      </c>
      <c r="CI378" s="313">
        <f t="shared" ref="CI378" si="9604">AM378*$CE378</f>
        <v>0</v>
      </c>
      <c r="CJ378" s="310">
        <f t="shared" ref="CJ378" si="9605">AO378*$CE378</f>
        <v>0</v>
      </c>
      <c r="CK378" s="317">
        <f t="shared" ref="CK378" si="9606">SUM(CF378:CJ380)</f>
        <v>0</v>
      </c>
      <c r="CL378" s="318">
        <f>IF(F378=vstupy!B$42,"1",0)</f>
        <v>0</v>
      </c>
      <c r="CM378" s="315">
        <f t="shared" ref="CM378" si="9607">IF($CL378="1",AP378,0)</f>
        <v>0</v>
      </c>
      <c r="CN378" s="313">
        <f t="shared" ref="CN378" si="9608">IF($CL378="1",AQ378,0)</f>
        <v>0</v>
      </c>
      <c r="CO378" s="313">
        <f t="shared" ref="CO378" si="9609">IF($CL378="1",AR378,0)</f>
        <v>0</v>
      </c>
      <c r="CP378" s="313">
        <f t="shared" ref="CP378" si="9610">IF($CL378="1",AS378,0)</f>
        <v>0</v>
      </c>
      <c r="CQ378" s="313">
        <f t="shared" ref="CQ378" si="9611">IF($CL378="1",AT378,0)</f>
        <v>0</v>
      </c>
      <c r="CR378" s="313">
        <f t="shared" ref="CR378" si="9612">IF($CL378="1",AU378,0)</f>
        <v>0</v>
      </c>
      <c r="CS378" s="313">
        <f t="shared" ref="CS378" si="9613">IF($CL378="1",AV378,0)</f>
        <v>0</v>
      </c>
      <c r="CT378" s="313">
        <f t="shared" ref="CT378" si="9614">IF($CL378="1",AW378,0)</f>
        <v>0</v>
      </c>
      <c r="CU378" s="313">
        <f t="shared" ref="CU378" si="9615">IF($CL378="1",AX378,0)</f>
        <v>0</v>
      </c>
      <c r="CV378" s="310">
        <f t="shared" ref="CV378" si="9616">IF($CL378="1",AY378,0)</f>
        <v>0</v>
      </c>
      <c r="CW378" s="314">
        <f t="shared" ref="CW378" si="9617">CP378+CT378+CV378</f>
        <v>0</v>
      </c>
      <c r="CX378" s="314">
        <f t="shared" ref="CX378" si="9618">CN378+CR378</f>
        <v>0</v>
      </c>
      <c r="CY378" s="315">
        <f t="shared" ref="CY378" si="9619">IF($CL378="1",AZ378,0)</f>
        <v>0</v>
      </c>
      <c r="CZ378" s="313">
        <f t="shared" ref="CZ378" si="9620">IF($CL378="1",BA378,0)</f>
        <v>0</v>
      </c>
      <c r="DA378" s="313">
        <f t="shared" ref="DA378" si="9621">IF($CL378="1",BB378,0)</f>
        <v>0</v>
      </c>
      <c r="DB378" s="313">
        <f t="shared" ref="DB378" si="9622">IF($CL378="1",BC378,0)</f>
        <v>0</v>
      </c>
      <c r="DC378" s="313">
        <f t="shared" ref="DC378" si="9623">IF($CL378="1",BD378,0)</f>
        <v>0</v>
      </c>
      <c r="DD378" s="313">
        <f t="shared" ref="DD378" si="9624">IF($CL378="1",BE378,0)</f>
        <v>0</v>
      </c>
      <c r="DE378" s="313">
        <f t="shared" ref="DE378" si="9625">IF($CL378="1",BF378,0)</f>
        <v>0</v>
      </c>
      <c r="DF378" s="313">
        <f t="shared" ref="DF378" si="9626">IF($CL378="1",BG378,0)</f>
        <v>0</v>
      </c>
      <c r="DG378" s="313">
        <f t="shared" ref="DG378" si="9627">IF($CL378="1",BH378,0)</f>
        <v>0</v>
      </c>
      <c r="DH378" s="310">
        <f t="shared" ref="DH378" si="9628">IF($CL378="1",BI378,0)</f>
        <v>0</v>
      </c>
      <c r="DI378" s="321">
        <f t="shared" ref="DI378" si="9629">DB378+DF378+DH378</f>
        <v>0</v>
      </c>
      <c r="DJ378" s="321">
        <f t="shared" ref="DJ378" si="9630">CZ378+DD378</f>
        <v>0</v>
      </c>
      <c r="DK378" s="322">
        <f t="shared" ref="DK378" si="9631">IF(CE378=0,1,0)</f>
        <v>1</v>
      </c>
      <c r="DL378" s="322">
        <f t="shared" ref="DL378" si="9632">IFERROR(IF($AF378="N",AH378+AJ378+AL378+AN378,AF378+AH378+AJ378+AL378+AN378),0)*$DK378</f>
        <v>0</v>
      </c>
      <c r="DM378" s="322">
        <f t="shared" ref="DM378" si="9633">(AG378+AI378+AK378+AM378+AO378)*$DK378</f>
        <v>0</v>
      </c>
      <c r="DN378" s="322">
        <f t="shared" ref="DN378" si="9634">AS378+AW378+AY378-CW378</f>
        <v>0</v>
      </c>
      <c r="DO378" s="322">
        <f t="shared" ref="DO378" si="9635">BC378+BG378+BI378-DI378</f>
        <v>0</v>
      </c>
      <c r="DP378" s="322">
        <f t="shared" ref="DP378" si="9636">DN378+DO378</f>
        <v>0</v>
      </c>
      <c r="DQ378" s="323" t="str">
        <f>IF(OR(F378=vstupy!B$40,F378=vstupy!B$41,F378=vstupy!B$42,),"0","1")</f>
        <v>1</v>
      </c>
      <c r="DR378" s="315">
        <f t="shared" ref="DR378" si="9637">IF($DQ378="1",AQ378,"0")+CF378</f>
        <v>0</v>
      </c>
      <c r="DS378" s="313">
        <f t="shared" ref="DS378" si="9638">IF($DQ378="1",AS378,"0")+CG378</f>
        <v>0</v>
      </c>
      <c r="DT378" s="313">
        <f t="shared" ref="DT378" si="9639">IF($DQ378="1",AU378,"0")+CH378</f>
        <v>0</v>
      </c>
      <c r="DU378" s="313">
        <f t="shared" ref="DU378" si="9640">IF($DQ378="1",AW378,"0")+CI378</f>
        <v>0</v>
      </c>
      <c r="DV378" s="310">
        <f t="shared" ref="DV378" si="9641">IF($DQ378="1",AY378,"0")+CJ378</f>
        <v>0</v>
      </c>
      <c r="DW378" s="311">
        <f t="shared" ref="DW378" si="9642">SUM(DR378:DV380)</f>
        <v>0</v>
      </c>
      <c r="DX378" s="315" t="str">
        <f t="shared" ref="DX378" si="9643">IF($DQ378="1",BA378,"0")</f>
        <v>0</v>
      </c>
      <c r="DY378" s="313" t="str">
        <f t="shared" ref="DY378" si="9644">IF($DQ378="1",BC378,"0")</f>
        <v>0</v>
      </c>
      <c r="DZ378" s="313" t="str">
        <f t="shared" ref="DZ378" si="9645">IF($DQ378="1",BE378,"0")</f>
        <v>0</v>
      </c>
      <c r="EA378" s="313" t="str">
        <f t="shared" ref="EA378" si="9646">IF($DQ378="1",BG378,"0")</f>
        <v>0</v>
      </c>
      <c r="EB378" s="310" t="str">
        <f t="shared" ref="EB378" si="9647">IF($DQ378="1",BI378,"0")</f>
        <v>0</v>
      </c>
      <c r="EC378" s="311">
        <f t="shared" ref="EC378" si="9648">SUM(DX378:EB380)</f>
        <v>0</v>
      </c>
      <c r="ED378" s="312">
        <f t="shared" ref="ED378" si="9649">EC378+DW378</f>
        <v>0</v>
      </c>
    </row>
    <row r="379" spans="2:134" ht="12.6" customHeight="1" x14ac:dyDescent="0.2">
      <c r="B379" s="366"/>
      <c r="C379" s="363"/>
      <c r="D379" s="363"/>
      <c r="E379" s="363"/>
      <c r="F379" s="356"/>
      <c r="G379" s="362"/>
      <c r="H379" s="308"/>
      <c r="I379" s="308"/>
      <c r="J379" s="299"/>
      <c r="K379" s="356"/>
      <c r="L379" s="348"/>
      <c r="M379" s="354"/>
      <c r="N379" s="348"/>
      <c r="O379" s="348"/>
      <c r="P379" s="348"/>
      <c r="Q379" s="349"/>
      <c r="R379" s="350"/>
      <c r="S379" s="348"/>
      <c r="T379" s="351"/>
      <c r="U379" s="349"/>
      <c r="V379" s="350"/>
      <c r="W379" s="348"/>
      <c r="X379" s="283" t="s">
        <v>157</v>
      </c>
      <c r="Y379" s="284" t="s">
        <v>152</v>
      </c>
      <c r="Z379" s="285">
        <f>VLOOKUP($X379,vstupy!$B$18:$F$31,MATCH($Y379,vstupy!$B$17:$F$17,0),0)</f>
        <v>0</v>
      </c>
      <c r="AA379" s="286" t="s">
        <v>158</v>
      </c>
      <c r="AB379" s="285">
        <f>VLOOKUP($AA379,vstupy!$B$34:$C$36,2,FALSE)</f>
        <v>0</v>
      </c>
      <c r="AC379" s="285">
        <f t="shared" si="9244"/>
        <v>0</v>
      </c>
      <c r="AD379" s="339"/>
      <c r="AE379" s="326"/>
      <c r="AF379" s="315"/>
      <c r="AG379" s="330"/>
      <c r="AH379" s="330"/>
      <c r="AI379" s="330"/>
      <c r="AJ379" s="330"/>
      <c r="AK379" s="330"/>
      <c r="AL379" s="330"/>
      <c r="AM379" s="335"/>
      <c r="AN379" s="330"/>
      <c r="AO379" s="336"/>
      <c r="AP379" s="315"/>
      <c r="AQ379" s="313"/>
      <c r="AR379" s="313"/>
      <c r="AS379" s="313"/>
      <c r="AT379" s="313"/>
      <c r="AU379" s="313"/>
      <c r="AV379" s="313"/>
      <c r="AW379" s="313"/>
      <c r="AX379" s="313"/>
      <c r="AY379" s="313"/>
      <c r="AZ379" s="313"/>
      <c r="BA379" s="313"/>
      <c r="BB379" s="313"/>
      <c r="BC379" s="313"/>
      <c r="BD379" s="313"/>
      <c r="BE379" s="313"/>
      <c r="BF379" s="313"/>
      <c r="BG379" s="313"/>
      <c r="BH379" s="313"/>
      <c r="BI379" s="324"/>
      <c r="BJ379" s="314"/>
      <c r="BK379" s="315"/>
      <c r="BL379" s="313"/>
      <c r="BM379" s="313"/>
      <c r="BN379" s="313"/>
      <c r="BO379" s="313"/>
      <c r="BP379" s="313"/>
      <c r="BQ379" s="313"/>
      <c r="BR379" s="313"/>
      <c r="BS379" s="313"/>
      <c r="BT379" s="310"/>
      <c r="BU379" s="315"/>
      <c r="BV379" s="313"/>
      <c r="BW379" s="313"/>
      <c r="BX379" s="313"/>
      <c r="BY379" s="313"/>
      <c r="BZ379" s="313"/>
      <c r="CA379" s="313"/>
      <c r="CB379" s="313"/>
      <c r="CC379" s="313"/>
      <c r="CD379" s="310"/>
      <c r="CE379" s="316"/>
      <c r="CF379" s="315"/>
      <c r="CG379" s="313"/>
      <c r="CH379" s="313"/>
      <c r="CI379" s="313"/>
      <c r="CJ379" s="310"/>
      <c r="CK379" s="317"/>
      <c r="CL379" s="319"/>
      <c r="CM379" s="315"/>
      <c r="CN379" s="313"/>
      <c r="CO379" s="313"/>
      <c r="CP379" s="313"/>
      <c r="CQ379" s="313"/>
      <c r="CR379" s="313"/>
      <c r="CS379" s="313"/>
      <c r="CT379" s="313"/>
      <c r="CU379" s="313"/>
      <c r="CV379" s="310"/>
      <c r="CW379" s="314"/>
      <c r="CX379" s="314"/>
      <c r="CY379" s="315"/>
      <c r="CZ379" s="313"/>
      <c r="DA379" s="313"/>
      <c r="DB379" s="313"/>
      <c r="DC379" s="313"/>
      <c r="DD379" s="313"/>
      <c r="DE379" s="313"/>
      <c r="DF379" s="313"/>
      <c r="DG379" s="313"/>
      <c r="DH379" s="310"/>
      <c r="DI379" s="321"/>
      <c r="DJ379" s="321"/>
      <c r="DK379" s="322"/>
      <c r="DL379" s="322"/>
      <c r="DM379" s="322"/>
      <c r="DN379" s="322"/>
      <c r="DO379" s="322"/>
      <c r="DP379" s="322"/>
      <c r="DQ379" s="323"/>
      <c r="DR379" s="315"/>
      <c r="DS379" s="313"/>
      <c r="DT379" s="313"/>
      <c r="DU379" s="313"/>
      <c r="DV379" s="310"/>
      <c r="DW379" s="311"/>
      <c r="DX379" s="315"/>
      <c r="DY379" s="313"/>
      <c r="DZ379" s="313"/>
      <c r="EA379" s="313"/>
      <c r="EB379" s="310"/>
      <c r="EC379" s="311"/>
      <c r="ED379" s="312"/>
    </row>
    <row r="380" spans="2:134" ht="12.6" customHeight="1" thickBot="1" x14ac:dyDescent="0.25">
      <c r="B380" s="366"/>
      <c r="C380" s="363"/>
      <c r="D380" s="363"/>
      <c r="E380" s="363"/>
      <c r="F380" s="357"/>
      <c r="G380" s="362"/>
      <c r="H380" s="309"/>
      <c r="I380" s="309"/>
      <c r="J380" s="300"/>
      <c r="K380" s="357"/>
      <c r="L380" s="348"/>
      <c r="M380" s="354"/>
      <c r="N380" s="348"/>
      <c r="O380" s="348"/>
      <c r="P380" s="348"/>
      <c r="Q380" s="349"/>
      <c r="R380" s="350"/>
      <c r="S380" s="348"/>
      <c r="T380" s="351"/>
      <c r="U380" s="349"/>
      <c r="V380" s="350"/>
      <c r="W380" s="348"/>
      <c r="X380" s="283" t="s">
        <v>157</v>
      </c>
      <c r="Y380" s="284" t="s">
        <v>152</v>
      </c>
      <c r="Z380" s="285">
        <f>VLOOKUP($X380,vstupy!$B$18:$F$31,MATCH($Y380,vstupy!$B$17:$F$17,0),0)</f>
        <v>0</v>
      </c>
      <c r="AA380" s="286" t="s">
        <v>158</v>
      </c>
      <c r="AB380" s="285">
        <f>VLOOKUP($AA380,vstupy!$B$34:$C$36,2,FALSE)</f>
        <v>0</v>
      </c>
      <c r="AC380" s="285">
        <f t="shared" si="9244"/>
        <v>0</v>
      </c>
      <c r="AD380" s="340"/>
      <c r="AE380" s="327"/>
      <c r="AF380" s="329"/>
      <c r="AG380" s="331"/>
      <c r="AH380" s="331"/>
      <c r="AI380" s="330"/>
      <c r="AJ380" s="331"/>
      <c r="AK380" s="331"/>
      <c r="AL380" s="331"/>
      <c r="AM380" s="333"/>
      <c r="AN380" s="330"/>
      <c r="AO380" s="337"/>
      <c r="AP380" s="315"/>
      <c r="AQ380" s="313"/>
      <c r="AR380" s="313"/>
      <c r="AS380" s="313"/>
      <c r="AT380" s="313"/>
      <c r="AU380" s="313"/>
      <c r="AV380" s="313"/>
      <c r="AW380" s="313"/>
      <c r="AX380" s="313"/>
      <c r="AY380" s="313"/>
      <c r="AZ380" s="313"/>
      <c r="BA380" s="313"/>
      <c r="BB380" s="313"/>
      <c r="BC380" s="313"/>
      <c r="BD380" s="313"/>
      <c r="BE380" s="313"/>
      <c r="BF380" s="313"/>
      <c r="BG380" s="313"/>
      <c r="BH380" s="313"/>
      <c r="BI380" s="324"/>
      <c r="BJ380" s="314"/>
      <c r="BK380" s="315"/>
      <c r="BL380" s="313"/>
      <c r="BM380" s="313"/>
      <c r="BN380" s="313"/>
      <c r="BO380" s="313"/>
      <c r="BP380" s="313"/>
      <c r="BQ380" s="313"/>
      <c r="BR380" s="313"/>
      <c r="BS380" s="313"/>
      <c r="BT380" s="310"/>
      <c r="BU380" s="315"/>
      <c r="BV380" s="313"/>
      <c r="BW380" s="313"/>
      <c r="BX380" s="313"/>
      <c r="BY380" s="313"/>
      <c r="BZ380" s="313"/>
      <c r="CA380" s="313"/>
      <c r="CB380" s="313"/>
      <c r="CC380" s="313"/>
      <c r="CD380" s="310"/>
      <c r="CE380" s="316"/>
      <c r="CF380" s="315"/>
      <c r="CG380" s="313"/>
      <c r="CH380" s="313"/>
      <c r="CI380" s="313"/>
      <c r="CJ380" s="310"/>
      <c r="CK380" s="317"/>
      <c r="CL380" s="320"/>
      <c r="CM380" s="315"/>
      <c r="CN380" s="313"/>
      <c r="CO380" s="313"/>
      <c r="CP380" s="313"/>
      <c r="CQ380" s="313"/>
      <c r="CR380" s="313"/>
      <c r="CS380" s="313"/>
      <c r="CT380" s="313"/>
      <c r="CU380" s="313"/>
      <c r="CV380" s="310"/>
      <c r="CW380" s="314"/>
      <c r="CX380" s="314"/>
      <c r="CY380" s="315"/>
      <c r="CZ380" s="313"/>
      <c r="DA380" s="313"/>
      <c r="DB380" s="313"/>
      <c r="DC380" s="313"/>
      <c r="DD380" s="313"/>
      <c r="DE380" s="313"/>
      <c r="DF380" s="313"/>
      <c r="DG380" s="313"/>
      <c r="DH380" s="310"/>
      <c r="DI380" s="321"/>
      <c r="DJ380" s="321"/>
      <c r="DK380" s="322"/>
      <c r="DL380" s="322"/>
      <c r="DM380" s="322"/>
      <c r="DN380" s="322"/>
      <c r="DO380" s="322"/>
      <c r="DP380" s="322"/>
      <c r="DQ380" s="323"/>
      <c r="DR380" s="315"/>
      <c r="DS380" s="313"/>
      <c r="DT380" s="313"/>
      <c r="DU380" s="313"/>
      <c r="DV380" s="310"/>
      <c r="DW380" s="311"/>
      <c r="DX380" s="315"/>
      <c r="DY380" s="313"/>
      <c r="DZ380" s="313"/>
      <c r="EA380" s="313"/>
      <c r="EB380" s="310"/>
      <c r="EC380" s="311"/>
      <c r="ED380" s="312"/>
    </row>
    <row r="381" spans="2:134" ht="12.6" customHeight="1" x14ac:dyDescent="0.2">
      <c r="B381" s="365">
        <f t="shared" si="8223"/>
        <v>125</v>
      </c>
      <c r="C381" s="364"/>
      <c r="D381" s="364"/>
      <c r="E381" s="364"/>
      <c r="F381" s="358"/>
      <c r="G381" s="361"/>
      <c r="H381" s="301" t="str">
        <f t="shared" ref="H381" si="9650">IF($F381="3e)  Skoršia transpozícia  - zavedenie transpozície pred termínom ktorý určuje smernica EÚ. "," ","")</f>
        <v/>
      </c>
      <c r="I381" s="301" t="str">
        <f t="shared" si="8018"/>
        <v>NA</v>
      </c>
      <c r="J381" s="304">
        <f t="shared" ref="J381" si="9651">IF(I381&gt;12,1,I381/12)</f>
        <v>1</v>
      </c>
      <c r="K381" s="358"/>
      <c r="L381" s="344"/>
      <c r="M381" s="354">
        <f t="shared" ref="M381" si="9652">IF(L381="N",0,L381)</f>
        <v>0</v>
      </c>
      <c r="N381" s="344" t="s">
        <v>212</v>
      </c>
      <c r="O381" s="344"/>
      <c r="P381" s="344"/>
      <c r="Q381" s="345" t="s">
        <v>36</v>
      </c>
      <c r="R381" s="346">
        <f>VLOOKUP(Q381,vstupy!$B$3:$C$15,2,FALSE)</f>
        <v>0</v>
      </c>
      <c r="S381" s="344"/>
      <c r="T381" s="347"/>
      <c r="U381" s="345" t="s">
        <v>36</v>
      </c>
      <c r="V381" s="346">
        <f>VLOOKUP(U381,vstupy!$B$3:$C$15,2,FALSE)</f>
        <v>0</v>
      </c>
      <c r="W381" s="344"/>
      <c r="X381" s="174" t="s">
        <v>157</v>
      </c>
      <c r="Y381" s="188" t="s">
        <v>152</v>
      </c>
      <c r="Z381" s="293">
        <f>VLOOKUP($X381,vstupy!$B$18:$F$31,MATCH($Y381,vstupy!$B$17:$F$17,0),0)</f>
        <v>0</v>
      </c>
      <c r="AA381" s="121" t="s">
        <v>158</v>
      </c>
      <c r="AB381" s="293">
        <f>VLOOKUP($AA381,vstupy!$B$34:$C$36,2,FALSE)</f>
        <v>0</v>
      </c>
      <c r="AC381" s="293">
        <f t="shared" ref="AC381:AC383" si="9653">Z381+AB381</f>
        <v>0</v>
      </c>
      <c r="AD381" s="341" t="s">
        <v>36</v>
      </c>
      <c r="AE381" s="325">
        <f>VLOOKUP(AD381,vstupy!$B$3:$C$15,2,FALSE)</f>
        <v>0</v>
      </c>
      <c r="AF381" s="328" t="str">
        <f t="shared" ref="AF381" si="9654">IFERROR(IF(M381=0,"N",O381/L381*J381),0)</f>
        <v>N</v>
      </c>
      <c r="AG381" s="330">
        <f t="shared" ref="AG381" si="9655">O381*J381</f>
        <v>0</v>
      </c>
      <c r="AH381" s="332">
        <f t="shared" ref="AH381" si="9656">P381*R381*J381</f>
        <v>0</v>
      </c>
      <c r="AI381" s="333">
        <f t="shared" ref="AI381" si="9657">IFERROR(AH381*M381,0)</f>
        <v>0</v>
      </c>
      <c r="AJ381" s="332" t="str">
        <f t="shared" ref="AJ381" si="9658">IFERROR(IF(M381=0,"N",S381/L381*J381),0)</f>
        <v>N</v>
      </c>
      <c r="AK381" s="330">
        <f t="shared" ref="AK381" si="9659">S381*J381</f>
        <v>0</v>
      </c>
      <c r="AL381" s="330">
        <f t="shared" ref="AL381" si="9660">T381*V381*J381</f>
        <v>0</v>
      </c>
      <c r="AM381" s="334">
        <f t="shared" ref="AM381" si="9661">IFERROR(AL381*M381,0)</f>
        <v>0</v>
      </c>
      <c r="AN381" s="333">
        <f t="shared" ref="AN381" si="9662">IF(W381&gt;0,IF(AE381&gt;0,($G$5/160)*(W381/60)*AE381*J381,0),IF(AE381&gt;0,($G$5/160)*((AC381+AC382+AC383)/60)*AE381*J381,0))</f>
        <v>0</v>
      </c>
      <c r="AO381" s="336">
        <f t="shared" ref="AO381" si="9663">IFERROR(AN381*M381,0)</f>
        <v>0</v>
      </c>
      <c r="AP381" s="315">
        <f t="shared" ref="AP381" si="9664">IF($N381="In (zvyšuje náklady)",AF381,0)</f>
        <v>0</v>
      </c>
      <c r="AQ381" s="313">
        <f t="shared" ref="AQ381" si="9665">IF($N381="In (zvyšuje náklady)",AG381,0)</f>
        <v>0</v>
      </c>
      <c r="AR381" s="313">
        <f t="shared" ref="AR381" si="9666">IF($N381="In (zvyšuje náklady)",AH381,0)</f>
        <v>0</v>
      </c>
      <c r="AS381" s="313">
        <f t="shared" ref="AS381" si="9667">IF($N381="In (zvyšuje náklady)",AI381,0)</f>
        <v>0</v>
      </c>
      <c r="AT381" s="313">
        <f t="shared" ref="AT381" si="9668">IF($N381="In (zvyšuje náklady)",AJ381,0)</f>
        <v>0</v>
      </c>
      <c r="AU381" s="313">
        <f t="shared" ref="AU381" si="9669">IF($N381="In (zvyšuje náklady)",AK381,0)</f>
        <v>0</v>
      </c>
      <c r="AV381" s="313">
        <f t="shared" ref="AV381" si="9670">IF($N381="In (zvyšuje náklady)",AL381,0)</f>
        <v>0</v>
      </c>
      <c r="AW381" s="313">
        <f t="shared" ref="AW381" si="9671">IF($N381="In (zvyšuje náklady)",AM381,0)</f>
        <v>0</v>
      </c>
      <c r="AX381" s="313">
        <f t="shared" ref="AX381" si="9672">IF($N381="In (zvyšuje náklady)",AN381,0)</f>
        <v>0</v>
      </c>
      <c r="AY381" s="313">
        <f t="shared" ref="AY381" si="9673">IF($N381="In (zvyšuje náklady)",AO381,0)</f>
        <v>0</v>
      </c>
      <c r="AZ381" s="313" t="str">
        <f t="shared" ref="AZ381" si="9674">IF($N381="Out (znižuje náklady)",AF381,"0")</f>
        <v>0</v>
      </c>
      <c r="BA381" s="313" t="str">
        <f t="shared" ref="BA381" si="9675">IF($N381="Out (znižuje náklady)",AG381,"0")</f>
        <v>0</v>
      </c>
      <c r="BB381" s="313" t="str">
        <f t="shared" ref="BB381" si="9676">IF($N381="Out (znižuje náklady)",AH381,"0")</f>
        <v>0</v>
      </c>
      <c r="BC381" s="313" t="str">
        <f t="shared" ref="BC381" si="9677">IF($N381="Out (znižuje náklady)",AI381,"0")</f>
        <v>0</v>
      </c>
      <c r="BD381" s="313" t="str">
        <f t="shared" ref="BD381" si="9678">IF($N381="Out (znižuje náklady)",AJ381,"0")</f>
        <v>0</v>
      </c>
      <c r="BE381" s="313" t="str">
        <f t="shared" ref="BE381" si="9679">IF($N381="Out (znižuje náklady)",AK381,"0")</f>
        <v>0</v>
      </c>
      <c r="BF381" s="313" t="str">
        <f t="shared" ref="BF381" si="9680">IF($N381="Out (znižuje náklady)",AL381,"0")</f>
        <v>0</v>
      </c>
      <c r="BG381" s="313" t="str">
        <f t="shared" ref="BG381" si="9681">IF($N381="Out (znižuje náklady)",AM381,"0")</f>
        <v>0</v>
      </c>
      <c r="BH381" s="313" t="str">
        <f t="shared" ref="BH381" si="9682">IF($N381="Out (znižuje náklady)",AN381,"0")</f>
        <v>0</v>
      </c>
      <c r="BI381" s="324" t="str">
        <f t="shared" ref="BI381" si="9683">IF($N381="Out (znižuje náklady)",AO381,"0")</f>
        <v>0</v>
      </c>
      <c r="BJ381" s="314">
        <f>IF(F381=vstupy!$B$47,0,1)</f>
        <v>1</v>
      </c>
      <c r="BK381" s="315">
        <f t="shared" ref="BK381" si="9684">$BJ381*AP381</f>
        <v>0</v>
      </c>
      <c r="BL381" s="313">
        <f t="shared" ref="BL381" si="9685">$BJ381*AQ381</f>
        <v>0</v>
      </c>
      <c r="BM381" s="313">
        <f t="shared" ref="BM381" si="9686">$BJ381*AR381</f>
        <v>0</v>
      </c>
      <c r="BN381" s="313">
        <f t="shared" ref="BN381" si="9687">$BJ381*AS381</f>
        <v>0</v>
      </c>
      <c r="BO381" s="313">
        <f t="shared" ref="BO381" si="9688">$BJ381*AT381</f>
        <v>0</v>
      </c>
      <c r="BP381" s="313">
        <f t="shared" ref="BP381" si="9689">$BJ381*AU381</f>
        <v>0</v>
      </c>
      <c r="BQ381" s="313">
        <f t="shared" ref="BQ381" si="9690">$BJ381*AV381</f>
        <v>0</v>
      </c>
      <c r="BR381" s="313">
        <f t="shared" ref="BR381" si="9691">$BJ381*AW381</f>
        <v>0</v>
      </c>
      <c r="BS381" s="313">
        <f t="shared" ref="BS381" si="9692">$BJ381*AX381</f>
        <v>0</v>
      </c>
      <c r="BT381" s="310">
        <f t="shared" ref="BT381" si="9693">$BJ381*AY381</f>
        <v>0</v>
      </c>
      <c r="BU381" s="315">
        <f t="shared" ref="BU381" si="9694">$BJ381*AZ381</f>
        <v>0</v>
      </c>
      <c r="BV381" s="313">
        <f t="shared" ref="BV381" si="9695">$BJ381*BA381</f>
        <v>0</v>
      </c>
      <c r="BW381" s="313">
        <f t="shared" ref="BW381" si="9696">$BJ381*BB381</f>
        <v>0</v>
      </c>
      <c r="BX381" s="313">
        <f t="shared" ref="BX381" si="9697">$BJ381*BC381</f>
        <v>0</v>
      </c>
      <c r="BY381" s="313">
        <f t="shared" ref="BY381" si="9698">$BJ381*BD381</f>
        <v>0</v>
      </c>
      <c r="BZ381" s="313">
        <f t="shared" ref="BZ381" si="9699">$BJ381*BE381</f>
        <v>0</v>
      </c>
      <c r="CA381" s="313">
        <f t="shared" ref="CA381" si="9700">$BJ381*BF381</f>
        <v>0</v>
      </c>
      <c r="CB381" s="313">
        <f t="shared" ref="CB381" si="9701">$BJ381*BG381</f>
        <v>0</v>
      </c>
      <c r="CC381" s="313">
        <f t="shared" ref="CC381" si="9702">$BJ381*BH381</f>
        <v>0</v>
      </c>
      <c r="CD381" s="310">
        <f t="shared" ref="CD381" si="9703">$BJ381*BI381</f>
        <v>0</v>
      </c>
      <c r="CE381" s="316">
        <f t="shared" ref="CE381" si="9704">IF(N381="Nemení sa",1,0)</f>
        <v>0</v>
      </c>
      <c r="CF381" s="315">
        <f t="shared" ref="CF381" si="9705">AG381*$CE381</f>
        <v>0</v>
      </c>
      <c r="CG381" s="313">
        <f t="shared" ref="CG381" si="9706">AI381*$CE381</f>
        <v>0</v>
      </c>
      <c r="CH381" s="313">
        <f t="shared" ref="CH381" si="9707">AK381*$CE381</f>
        <v>0</v>
      </c>
      <c r="CI381" s="313">
        <f t="shared" ref="CI381" si="9708">AM381*$CE381</f>
        <v>0</v>
      </c>
      <c r="CJ381" s="310">
        <f t="shared" ref="CJ381" si="9709">AO381*$CE381</f>
        <v>0</v>
      </c>
      <c r="CK381" s="317">
        <f t="shared" ref="CK381" si="9710">SUM(CF381:CJ383)</f>
        <v>0</v>
      </c>
      <c r="CL381" s="318">
        <f>IF(F381=vstupy!B$42,"1",0)</f>
        <v>0</v>
      </c>
      <c r="CM381" s="315">
        <f t="shared" ref="CM381" si="9711">IF($CL381="1",AP381,0)</f>
        <v>0</v>
      </c>
      <c r="CN381" s="313">
        <f t="shared" ref="CN381" si="9712">IF($CL381="1",AQ381,0)</f>
        <v>0</v>
      </c>
      <c r="CO381" s="313">
        <f t="shared" ref="CO381" si="9713">IF($CL381="1",AR381,0)</f>
        <v>0</v>
      </c>
      <c r="CP381" s="313">
        <f t="shared" ref="CP381" si="9714">IF($CL381="1",AS381,0)</f>
        <v>0</v>
      </c>
      <c r="CQ381" s="313">
        <f t="shared" ref="CQ381" si="9715">IF($CL381="1",AT381,0)</f>
        <v>0</v>
      </c>
      <c r="CR381" s="313">
        <f t="shared" ref="CR381" si="9716">IF($CL381="1",AU381,0)</f>
        <v>0</v>
      </c>
      <c r="CS381" s="313">
        <f t="shared" ref="CS381" si="9717">IF($CL381="1",AV381,0)</f>
        <v>0</v>
      </c>
      <c r="CT381" s="313">
        <f t="shared" ref="CT381" si="9718">IF($CL381="1",AW381,0)</f>
        <v>0</v>
      </c>
      <c r="CU381" s="313">
        <f t="shared" ref="CU381" si="9719">IF($CL381="1",AX381,0)</f>
        <v>0</v>
      </c>
      <c r="CV381" s="310">
        <f t="shared" ref="CV381" si="9720">IF($CL381="1",AY381,0)</f>
        <v>0</v>
      </c>
      <c r="CW381" s="314">
        <f t="shared" ref="CW381" si="9721">CP381+CT381+CV381</f>
        <v>0</v>
      </c>
      <c r="CX381" s="314">
        <f t="shared" ref="CX381" si="9722">CN381+CR381</f>
        <v>0</v>
      </c>
      <c r="CY381" s="315">
        <f t="shared" ref="CY381" si="9723">IF($CL381="1",AZ381,0)</f>
        <v>0</v>
      </c>
      <c r="CZ381" s="313">
        <f t="shared" ref="CZ381" si="9724">IF($CL381="1",BA381,0)</f>
        <v>0</v>
      </c>
      <c r="DA381" s="313">
        <f t="shared" ref="DA381" si="9725">IF($CL381="1",BB381,0)</f>
        <v>0</v>
      </c>
      <c r="DB381" s="313">
        <f t="shared" ref="DB381" si="9726">IF($CL381="1",BC381,0)</f>
        <v>0</v>
      </c>
      <c r="DC381" s="313">
        <f t="shared" ref="DC381" si="9727">IF($CL381="1",BD381,0)</f>
        <v>0</v>
      </c>
      <c r="DD381" s="313">
        <f t="shared" ref="DD381" si="9728">IF($CL381="1",BE381,0)</f>
        <v>0</v>
      </c>
      <c r="DE381" s="313">
        <f t="shared" ref="DE381" si="9729">IF($CL381="1",BF381,0)</f>
        <v>0</v>
      </c>
      <c r="DF381" s="313">
        <f t="shared" ref="DF381" si="9730">IF($CL381="1",BG381,0)</f>
        <v>0</v>
      </c>
      <c r="DG381" s="313">
        <f t="shared" ref="DG381" si="9731">IF($CL381="1",BH381,0)</f>
        <v>0</v>
      </c>
      <c r="DH381" s="310">
        <f t="shared" ref="DH381" si="9732">IF($CL381="1",BI381,0)</f>
        <v>0</v>
      </c>
      <c r="DI381" s="321">
        <f t="shared" ref="DI381" si="9733">DB381+DF381+DH381</f>
        <v>0</v>
      </c>
      <c r="DJ381" s="321">
        <f t="shared" ref="DJ381" si="9734">CZ381+DD381</f>
        <v>0</v>
      </c>
      <c r="DK381" s="322">
        <f t="shared" ref="DK381" si="9735">IF(CE381=0,1,0)</f>
        <v>1</v>
      </c>
      <c r="DL381" s="322">
        <f t="shared" ref="DL381" si="9736">IFERROR(IF($AF381="N",AH381+AJ381+AL381+AN381,AF381+AH381+AJ381+AL381+AN381),0)*$DK381</f>
        <v>0</v>
      </c>
      <c r="DM381" s="322">
        <f t="shared" ref="DM381" si="9737">(AG381+AI381+AK381+AM381+AO381)*$DK381</f>
        <v>0</v>
      </c>
      <c r="DN381" s="322">
        <f t="shared" ref="DN381" si="9738">AS381+AW381+AY381-CW381</f>
        <v>0</v>
      </c>
      <c r="DO381" s="322">
        <f t="shared" ref="DO381" si="9739">BC381+BG381+BI381-DI381</f>
        <v>0</v>
      </c>
      <c r="DP381" s="322">
        <f t="shared" ref="DP381" si="9740">DN381+DO381</f>
        <v>0</v>
      </c>
      <c r="DQ381" s="323" t="str">
        <f>IF(OR(F381=vstupy!B$40,F381=vstupy!B$41,F381=vstupy!B$42,),"0","1")</f>
        <v>1</v>
      </c>
      <c r="DR381" s="315">
        <f t="shared" ref="DR381" si="9741">IF($DQ381="1",AQ381,"0")+CF381</f>
        <v>0</v>
      </c>
      <c r="DS381" s="313">
        <f t="shared" ref="DS381" si="9742">IF($DQ381="1",AS381,"0")+CG381</f>
        <v>0</v>
      </c>
      <c r="DT381" s="313">
        <f t="shared" ref="DT381" si="9743">IF($DQ381="1",AU381,"0")+CH381</f>
        <v>0</v>
      </c>
      <c r="DU381" s="313">
        <f t="shared" ref="DU381" si="9744">IF($DQ381="1",AW381,"0")+CI381</f>
        <v>0</v>
      </c>
      <c r="DV381" s="310">
        <f t="shared" ref="DV381" si="9745">IF($DQ381="1",AY381,"0")+CJ381</f>
        <v>0</v>
      </c>
      <c r="DW381" s="311">
        <f t="shared" ref="DW381" si="9746">SUM(DR381:DV383)</f>
        <v>0</v>
      </c>
      <c r="DX381" s="315" t="str">
        <f t="shared" ref="DX381" si="9747">IF($DQ381="1",BA381,"0")</f>
        <v>0</v>
      </c>
      <c r="DY381" s="313" t="str">
        <f t="shared" ref="DY381" si="9748">IF($DQ381="1",BC381,"0")</f>
        <v>0</v>
      </c>
      <c r="DZ381" s="313" t="str">
        <f t="shared" ref="DZ381" si="9749">IF($DQ381="1",BE381,"0")</f>
        <v>0</v>
      </c>
      <c r="EA381" s="313" t="str">
        <f t="shared" ref="EA381" si="9750">IF($DQ381="1",BG381,"0")</f>
        <v>0</v>
      </c>
      <c r="EB381" s="310" t="str">
        <f t="shared" ref="EB381" si="9751">IF($DQ381="1",BI381,"0")</f>
        <v>0</v>
      </c>
      <c r="EC381" s="311">
        <f t="shared" ref="EC381" si="9752">SUM(DX381:EB383)</f>
        <v>0</v>
      </c>
      <c r="ED381" s="312">
        <f t="shared" ref="ED381" si="9753">EC381+DW381</f>
        <v>0</v>
      </c>
    </row>
    <row r="382" spans="2:134" ht="12.6" customHeight="1" x14ac:dyDescent="0.2">
      <c r="B382" s="365"/>
      <c r="C382" s="364"/>
      <c r="D382" s="364"/>
      <c r="E382" s="364"/>
      <c r="F382" s="359"/>
      <c r="G382" s="361"/>
      <c r="H382" s="302"/>
      <c r="I382" s="302"/>
      <c r="J382" s="305"/>
      <c r="K382" s="359"/>
      <c r="L382" s="344"/>
      <c r="M382" s="354"/>
      <c r="N382" s="344"/>
      <c r="O382" s="344"/>
      <c r="P382" s="344"/>
      <c r="Q382" s="345"/>
      <c r="R382" s="346"/>
      <c r="S382" s="344"/>
      <c r="T382" s="347"/>
      <c r="U382" s="345"/>
      <c r="V382" s="346"/>
      <c r="W382" s="344"/>
      <c r="X382" s="174" t="s">
        <v>157</v>
      </c>
      <c r="Y382" s="188" t="s">
        <v>152</v>
      </c>
      <c r="Z382" s="293">
        <f>VLOOKUP($X382,vstupy!$B$18:$F$31,MATCH($Y382,vstupy!$B$17:$F$17,0),0)</f>
        <v>0</v>
      </c>
      <c r="AA382" s="121" t="s">
        <v>158</v>
      </c>
      <c r="AB382" s="293">
        <f>VLOOKUP($AA382,vstupy!$B$34:$C$36,2,FALSE)</f>
        <v>0</v>
      </c>
      <c r="AC382" s="293">
        <f t="shared" si="9653"/>
        <v>0</v>
      </c>
      <c r="AD382" s="342"/>
      <c r="AE382" s="326"/>
      <c r="AF382" s="315"/>
      <c r="AG382" s="330"/>
      <c r="AH382" s="330"/>
      <c r="AI382" s="330"/>
      <c r="AJ382" s="330"/>
      <c r="AK382" s="330"/>
      <c r="AL382" s="330"/>
      <c r="AM382" s="335"/>
      <c r="AN382" s="330"/>
      <c r="AO382" s="336"/>
      <c r="AP382" s="315"/>
      <c r="AQ382" s="313"/>
      <c r="AR382" s="313"/>
      <c r="AS382" s="313"/>
      <c r="AT382" s="313"/>
      <c r="AU382" s="313"/>
      <c r="AV382" s="313"/>
      <c r="AW382" s="313"/>
      <c r="AX382" s="313"/>
      <c r="AY382" s="313"/>
      <c r="AZ382" s="313"/>
      <c r="BA382" s="313"/>
      <c r="BB382" s="313"/>
      <c r="BC382" s="313"/>
      <c r="BD382" s="313"/>
      <c r="BE382" s="313"/>
      <c r="BF382" s="313"/>
      <c r="BG382" s="313"/>
      <c r="BH382" s="313"/>
      <c r="BI382" s="324"/>
      <c r="BJ382" s="314"/>
      <c r="BK382" s="315"/>
      <c r="BL382" s="313"/>
      <c r="BM382" s="313"/>
      <c r="BN382" s="313"/>
      <c r="BO382" s="313"/>
      <c r="BP382" s="313"/>
      <c r="BQ382" s="313"/>
      <c r="BR382" s="313"/>
      <c r="BS382" s="313"/>
      <c r="BT382" s="310"/>
      <c r="BU382" s="315"/>
      <c r="BV382" s="313"/>
      <c r="BW382" s="313"/>
      <c r="BX382" s="313"/>
      <c r="BY382" s="313"/>
      <c r="BZ382" s="313"/>
      <c r="CA382" s="313"/>
      <c r="CB382" s="313"/>
      <c r="CC382" s="313"/>
      <c r="CD382" s="310"/>
      <c r="CE382" s="316"/>
      <c r="CF382" s="315"/>
      <c r="CG382" s="313"/>
      <c r="CH382" s="313"/>
      <c r="CI382" s="313"/>
      <c r="CJ382" s="310"/>
      <c r="CK382" s="317"/>
      <c r="CL382" s="319"/>
      <c r="CM382" s="315"/>
      <c r="CN382" s="313"/>
      <c r="CO382" s="313"/>
      <c r="CP382" s="313"/>
      <c r="CQ382" s="313"/>
      <c r="CR382" s="313"/>
      <c r="CS382" s="313"/>
      <c r="CT382" s="313"/>
      <c r="CU382" s="313"/>
      <c r="CV382" s="310"/>
      <c r="CW382" s="314"/>
      <c r="CX382" s="314"/>
      <c r="CY382" s="315"/>
      <c r="CZ382" s="313"/>
      <c r="DA382" s="313"/>
      <c r="DB382" s="313"/>
      <c r="DC382" s="313"/>
      <c r="DD382" s="313"/>
      <c r="DE382" s="313"/>
      <c r="DF382" s="313"/>
      <c r="DG382" s="313"/>
      <c r="DH382" s="310"/>
      <c r="DI382" s="321"/>
      <c r="DJ382" s="321"/>
      <c r="DK382" s="322"/>
      <c r="DL382" s="322"/>
      <c r="DM382" s="322"/>
      <c r="DN382" s="322"/>
      <c r="DO382" s="322"/>
      <c r="DP382" s="322"/>
      <c r="DQ382" s="323"/>
      <c r="DR382" s="315"/>
      <c r="DS382" s="313"/>
      <c r="DT382" s="313"/>
      <c r="DU382" s="313"/>
      <c r="DV382" s="310"/>
      <c r="DW382" s="311"/>
      <c r="DX382" s="315"/>
      <c r="DY382" s="313"/>
      <c r="DZ382" s="313"/>
      <c r="EA382" s="313"/>
      <c r="EB382" s="310"/>
      <c r="EC382" s="311"/>
      <c r="ED382" s="312"/>
    </row>
    <row r="383" spans="2:134" ht="12.6" customHeight="1" thickBot="1" x14ac:dyDescent="0.25">
      <c r="B383" s="365"/>
      <c r="C383" s="364"/>
      <c r="D383" s="364"/>
      <c r="E383" s="364"/>
      <c r="F383" s="360"/>
      <c r="G383" s="361"/>
      <c r="H383" s="303"/>
      <c r="I383" s="303"/>
      <c r="J383" s="306"/>
      <c r="K383" s="360"/>
      <c r="L383" s="344"/>
      <c r="M383" s="354"/>
      <c r="N383" s="344"/>
      <c r="O383" s="344"/>
      <c r="P383" s="344"/>
      <c r="Q383" s="345"/>
      <c r="R383" s="346"/>
      <c r="S383" s="344"/>
      <c r="T383" s="347"/>
      <c r="U383" s="345"/>
      <c r="V383" s="346"/>
      <c r="W383" s="344"/>
      <c r="X383" s="174" t="s">
        <v>157</v>
      </c>
      <c r="Y383" s="188" t="s">
        <v>152</v>
      </c>
      <c r="Z383" s="293">
        <f>VLOOKUP($X383,vstupy!$B$18:$F$31,MATCH($Y383,vstupy!$B$17:$F$17,0),0)</f>
        <v>0</v>
      </c>
      <c r="AA383" s="121" t="s">
        <v>158</v>
      </c>
      <c r="AB383" s="293">
        <f>VLOOKUP($AA383,vstupy!$B$34:$C$36,2,FALSE)</f>
        <v>0</v>
      </c>
      <c r="AC383" s="293">
        <f t="shared" si="9653"/>
        <v>0</v>
      </c>
      <c r="AD383" s="343"/>
      <c r="AE383" s="327"/>
      <c r="AF383" s="329"/>
      <c r="AG383" s="331"/>
      <c r="AH383" s="331"/>
      <c r="AI383" s="330"/>
      <c r="AJ383" s="331"/>
      <c r="AK383" s="331"/>
      <c r="AL383" s="331"/>
      <c r="AM383" s="333"/>
      <c r="AN383" s="330"/>
      <c r="AO383" s="337"/>
      <c r="AP383" s="315"/>
      <c r="AQ383" s="313"/>
      <c r="AR383" s="313"/>
      <c r="AS383" s="313"/>
      <c r="AT383" s="313"/>
      <c r="AU383" s="313"/>
      <c r="AV383" s="313"/>
      <c r="AW383" s="313"/>
      <c r="AX383" s="313"/>
      <c r="AY383" s="313"/>
      <c r="AZ383" s="313"/>
      <c r="BA383" s="313"/>
      <c r="BB383" s="313"/>
      <c r="BC383" s="313"/>
      <c r="BD383" s="313"/>
      <c r="BE383" s="313"/>
      <c r="BF383" s="313"/>
      <c r="BG383" s="313"/>
      <c r="BH383" s="313"/>
      <c r="BI383" s="324"/>
      <c r="BJ383" s="314"/>
      <c r="BK383" s="315"/>
      <c r="BL383" s="313"/>
      <c r="BM383" s="313"/>
      <c r="BN383" s="313"/>
      <c r="BO383" s="313"/>
      <c r="BP383" s="313"/>
      <c r="BQ383" s="313"/>
      <c r="BR383" s="313"/>
      <c r="BS383" s="313"/>
      <c r="BT383" s="310"/>
      <c r="BU383" s="315"/>
      <c r="BV383" s="313"/>
      <c r="BW383" s="313"/>
      <c r="BX383" s="313"/>
      <c r="BY383" s="313"/>
      <c r="BZ383" s="313"/>
      <c r="CA383" s="313"/>
      <c r="CB383" s="313"/>
      <c r="CC383" s="313"/>
      <c r="CD383" s="310"/>
      <c r="CE383" s="316"/>
      <c r="CF383" s="315"/>
      <c r="CG383" s="313"/>
      <c r="CH383" s="313"/>
      <c r="CI383" s="313"/>
      <c r="CJ383" s="310"/>
      <c r="CK383" s="317"/>
      <c r="CL383" s="320"/>
      <c r="CM383" s="315"/>
      <c r="CN383" s="313"/>
      <c r="CO383" s="313"/>
      <c r="CP383" s="313"/>
      <c r="CQ383" s="313"/>
      <c r="CR383" s="313"/>
      <c r="CS383" s="313"/>
      <c r="CT383" s="313"/>
      <c r="CU383" s="313"/>
      <c r="CV383" s="310"/>
      <c r="CW383" s="314"/>
      <c r="CX383" s="314"/>
      <c r="CY383" s="315"/>
      <c r="CZ383" s="313"/>
      <c r="DA383" s="313"/>
      <c r="DB383" s="313"/>
      <c r="DC383" s="313"/>
      <c r="DD383" s="313"/>
      <c r="DE383" s="313"/>
      <c r="DF383" s="313"/>
      <c r="DG383" s="313"/>
      <c r="DH383" s="310"/>
      <c r="DI383" s="321"/>
      <c r="DJ383" s="321"/>
      <c r="DK383" s="322"/>
      <c r="DL383" s="322"/>
      <c r="DM383" s="322"/>
      <c r="DN383" s="322"/>
      <c r="DO383" s="322"/>
      <c r="DP383" s="322"/>
      <c r="DQ383" s="323"/>
      <c r="DR383" s="315"/>
      <c r="DS383" s="313"/>
      <c r="DT383" s="313"/>
      <c r="DU383" s="313"/>
      <c r="DV383" s="310"/>
      <c r="DW383" s="311"/>
      <c r="DX383" s="315"/>
      <c r="DY383" s="313"/>
      <c r="DZ383" s="313"/>
      <c r="EA383" s="313"/>
      <c r="EB383" s="310"/>
      <c r="EC383" s="311"/>
      <c r="ED383" s="312"/>
    </row>
    <row r="384" spans="2:134" ht="13.5" thickBot="1" x14ac:dyDescent="0.25">
      <c r="B384" s="153" t="s">
        <v>61</v>
      </c>
      <c r="C384" s="154"/>
      <c r="D384" s="154"/>
      <c r="E384" s="154"/>
      <c r="F384" s="155"/>
      <c r="G384" s="155"/>
      <c r="H384" s="155"/>
      <c r="I384" s="155"/>
      <c r="J384" s="155"/>
      <c r="K384" s="154"/>
      <c r="L384" s="155"/>
      <c r="M384" s="155"/>
      <c r="N384" s="155"/>
      <c r="O384" s="154"/>
      <c r="P384" s="154"/>
      <c r="Q384" s="152"/>
      <c r="R384" s="152"/>
      <c r="S384" s="154"/>
      <c r="T384" s="152"/>
      <c r="U384" s="152"/>
      <c r="V384" s="152"/>
      <c r="W384" s="154"/>
      <c r="X384" s="121"/>
      <c r="Y384" s="188"/>
      <c r="Z384" s="179"/>
      <c r="AA384" s="121"/>
      <c r="AB384" s="179"/>
      <c r="AC384" s="182"/>
      <c r="AD384" s="149"/>
      <c r="AE384" s="141"/>
      <c r="AF384" s="250"/>
      <c r="AG384" s="251">
        <f>SUM(AG9:AG383)</f>
        <v>0</v>
      </c>
      <c r="AH384" s="252"/>
      <c r="AI384" s="251">
        <f>SUM(AI9:AI383)</f>
        <v>39875</v>
      </c>
      <c r="AJ384" s="252"/>
      <c r="AK384" s="251">
        <f>SUM(AK9:AK383)</f>
        <v>0</v>
      </c>
      <c r="AL384" s="253"/>
      <c r="AM384" s="251">
        <f>SUM(AM9:AM383)</f>
        <v>0</v>
      </c>
      <c r="AN384" s="253"/>
      <c r="AO384" s="258">
        <f>SUM(AO9:AO383)</f>
        <v>0</v>
      </c>
      <c r="AP384" s="142">
        <f>SUM(AP9:AP383)</f>
        <v>0</v>
      </c>
      <c r="AQ384" s="142">
        <f>SUM(AQ9:AQ383)</f>
        <v>0</v>
      </c>
      <c r="AR384" s="142">
        <f>SUM(AR9:AR383)</f>
        <v>8155</v>
      </c>
      <c r="AS384" s="142">
        <f>SUM(AS9:AS383)</f>
        <v>27992.5</v>
      </c>
      <c r="AT384" s="142">
        <f t="shared" ref="AT384:BI384" si="9754">SUM(AT9:AT383)</f>
        <v>0</v>
      </c>
      <c r="AU384" s="142">
        <f t="shared" si="9754"/>
        <v>0</v>
      </c>
      <c r="AV384" s="142">
        <f t="shared" si="9754"/>
        <v>0</v>
      </c>
      <c r="AW384" s="142">
        <f t="shared" si="9754"/>
        <v>0</v>
      </c>
      <c r="AX384" s="142">
        <f t="shared" si="9754"/>
        <v>0</v>
      </c>
      <c r="AY384" s="142">
        <f t="shared" si="9754"/>
        <v>0</v>
      </c>
      <c r="AZ384" s="142">
        <f t="shared" si="9754"/>
        <v>0</v>
      </c>
      <c r="BA384" s="142">
        <f t="shared" si="9754"/>
        <v>0</v>
      </c>
      <c r="BB384" s="142">
        <f t="shared" si="9754"/>
        <v>2783.75</v>
      </c>
      <c r="BC384" s="142">
        <f t="shared" si="9754"/>
        <v>11882.5</v>
      </c>
      <c r="BD384" s="142">
        <f t="shared" si="9754"/>
        <v>0</v>
      </c>
      <c r="BE384" s="142">
        <f t="shared" si="9754"/>
        <v>0</v>
      </c>
      <c r="BF384" s="142">
        <f t="shared" si="9754"/>
        <v>0</v>
      </c>
      <c r="BG384" s="142">
        <f>SUM(BG9:BG383)</f>
        <v>0</v>
      </c>
      <c r="BH384" s="142">
        <f t="shared" si="9754"/>
        <v>0</v>
      </c>
      <c r="BI384" s="142">
        <f t="shared" si="9754"/>
        <v>0</v>
      </c>
      <c r="BJ384" s="263"/>
      <c r="BK384" s="142" t="e">
        <f>SUM(BK9:BK383)</f>
        <v>#VALUE!</v>
      </c>
      <c r="BL384" s="142">
        <f t="shared" ref="BL384:CD384" si="9755">SUM(BL9:BL383)</f>
        <v>0</v>
      </c>
      <c r="BM384" s="142">
        <f t="shared" si="9755"/>
        <v>8155</v>
      </c>
      <c r="BN384" s="142">
        <f t="shared" si="9755"/>
        <v>27992.5</v>
      </c>
      <c r="BO384" s="142" t="e">
        <f t="shared" si="9755"/>
        <v>#VALUE!</v>
      </c>
      <c r="BP384" s="142">
        <f t="shared" si="9755"/>
        <v>0</v>
      </c>
      <c r="BQ384" s="142">
        <f t="shared" si="9755"/>
        <v>0</v>
      </c>
      <c r="BR384" s="142">
        <f t="shared" si="9755"/>
        <v>0</v>
      </c>
      <c r="BS384" s="142">
        <f t="shared" si="9755"/>
        <v>0</v>
      </c>
      <c r="BT384" s="142">
        <f t="shared" si="9755"/>
        <v>0</v>
      </c>
      <c r="BU384" s="142" t="e">
        <f t="shared" si="9755"/>
        <v>#VALUE!</v>
      </c>
      <c r="BV384" s="142">
        <f t="shared" si="9755"/>
        <v>0</v>
      </c>
      <c r="BW384" s="142">
        <f t="shared" si="9755"/>
        <v>2783.75</v>
      </c>
      <c r="BX384" s="142">
        <f t="shared" si="9755"/>
        <v>11882.5</v>
      </c>
      <c r="BY384" s="142" t="e">
        <f t="shared" si="9755"/>
        <v>#VALUE!</v>
      </c>
      <c r="BZ384" s="142">
        <f t="shared" si="9755"/>
        <v>0</v>
      </c>
      <c r="CA384" s="142">
        <f t="shared" si="9755"/>
        <v>0</v>
      </c>
      <c r="CB384" s="142">
        <f t="shared" si="9755"/>
        <v>0</v>
      </c>
      <c r="CC384" s="142">
        <f t="shared" si="9755"/>
        <v>0</v>
      </c>
      <c r="CD384" s="142">
        <f t="shared" si="9755"/>
        <v>0</v>
      </c>
      <c r="CE384" s="259"/>
      <c r="CF384" s="142">
        <f>SUM(CF9:CF383)</f>
        <v>0</v>
      </c>
      <c r="CG384" s="142">
        <f t="shared" ref="CG384:CK384" si="9756">SUM(CG9:CG383)</f>
        <v>0</v>
      </c>
      <c r="CH384" s="142">
        <f t="shared" si="9756"/>
        <v>0</v>
      </c>
      <c r="CI384" s="142">
        <f t="shared" si="9756"/>
        <v>0</v>
      </c>
      <c r="CJ384" s="142">
        <f t="shared" si="9756"/>
        <v>0</v>
      </c>
      <c r="CK384" s="142">
        <f t="shared" si="9756"/>
        <v>0</v>
      </c>
      <c r="CL384" s="200"/>
      <c r="CM384" s="142">
        <f>SUM(CM9:CM383)</f>
        <v>0</v>
      </c>
      <c r="CN384" s="142">
        <f t="shared" ref="CN384:CV384" si="9757">SUM(CN9:CN383)</f>
        <v>0</v>
      </c>
      <c r="CO384" s="142">
        <f t="shared" si="9757"/>
        <v>0</v>
      </c>
      <c r="CP384" s="142">
        <f t="shared" si="9757"/>
        <v>0</v>
      </c>
      <c r="CQ384" s="142">
        <f t="shared" si="9757"/>
        <v>0</v>
      </c>
      <c r="CR384" s="142">
        <f t="shared" si="9757"/>
        <v>0</v>
      </c>
      <c r="CS384" s="142">
        <f t="shared" si="9757"/>
        <v>0</v>
      </c>
      <c r="CT384" s="142">
        <f t="shared" si="9757"/>
        <v>0</v>
      </c>
      <c r="CU384" s="142">
        <f t="shared" si="9757"/>
        <v>0</v>
      </c>
      <c r="CV384" s="142">
        <f t="shared" si="9757"/>
        <v>0</v>
      </c>
      <c r="CW384" s="236">
        <f>SUM(CW9:CW383)</f>
        <v>0</v>
      </c>
      <c r="CX384" s="236">
        <f>SUM(CX9:CX383)</f>
        <v>0</v>
      </c>
      <c r="CY384" s="142">
        <f>SUM(CY9:CY383)</f>
        <v>0</v>
      </c>
      <c r="CZ384" s="142">
        <f t="shared" ref="CZ384:DH384" si="9758">SUM(CZ9:CZ383)</f>
        <v>0</v>
      </c>
      <c r="DA384" s="142">
        <f t="shared" si="9758"/>
        <v>0</v>
      </c>
      <c r="DB384" s="142">
        <f t="shared" si="9758"/>
        <v>0</v>
      </c>
      <c r="DC384" s="142">
        <f t="shared" si="9758"/>
        <v>0</v>
      </c>
      <c r="DD384" s="142">
        <f t="shared" si="9758"/>
        <v>0</v>
      </c>
      <c r="DE384" s="142">
        <f t="shared" si="9758"/>
        <v>0</v>
      </c>
      <c r="DF384" s="142">
        <f t="shared" si="9758"/>
        <v>0</v>
      </c>
      <c r="DG384" s="142">
        <f t="shared" si="9758"/>
        <v>0</v>
      </c>
      <c r="DH384" s="142">
        <f t="shared" si="9758"/>
        <v>0</v>
      </c>
      <c r="DI384" s="142">
        <f t="shared" ref="DI384" si="9759">SUM(DI9:DI383)</f>
        <v>0</v>
      </c>
      <c r="DJ384" s="142">
        <f t="shared" ref="DJ384" si="9760">SUM(DJ9:DJ383)</f>
        <v>0</v>
      </c>
      <c r="DK384" s="143"/>
      <c r="DL384" s="254">
        <f>SUM(DL9:DL383)</f>
        <v>4872.5</v>
      </c>
      <c r="DM384" s="254">
        <f>SUM(DM9:DM383)</f>
        <v>39875</v>
      </c>
      <c r="DN384" s="254">
        <f t="shared" ref="DN384:DP384" si="9761">SUM(DN9:DN383)</f>
        <v>27992.5</v>
      </c>
      <c r="DO384" s="254">
        <f t="shared" si="9761"/>
        <v>11882.5</v>
      </c>
      <c r="DP384" s="254">
        <f t="shared" si="9761"/>
        <v>39875</v>
      </c>
      <c r="DQ384" s="255"/>
      <c r="DR384" s="142">
        <f>SUM(DR9:DR383)</f>
        <v>0</v>
      </c>
      <c r="DS384" s="142">
        <f t="shared" ref="DS384:DW384" si="9762">SUM(DS9:DS383)</f>
        <v>0</v>
      </c>
      <c r="DT384" s="142">
        <f t="shared" si="9762"/>
        <v>0</v>
      </c>
      <c r="DU384" s="142">
        <f t="shared" si="9762"/>
        <v>0</v>
      </c>
      <c r="DV384" s="142">
        <f t="shared" si="9762"/>
        <v>0</v>
      </c>
      <c r="DW384" s="142">
        <f t="shared" si="9762"/>
        <v>0</v>
      </c>
      <c r="DX384" s="142">
        <f t="shared" ref="DX384" si="9763">SUM(DX9:DX383)</f>
        <v>0</v>
      </c>
      <c r="DY384" s="142">
        <f t="shared" ref="DY384" si="9764">SUM(DY9:DY383)</f>
        <v>0</v>
      </c>
      <c r="DZ384" s="142">
        <f t="shared" ref="DZ384" si="9765">SUM(DZ9:DZ383)</f>
        <v>0</v>
      </c>
      <c r="EA384" s="142">
        <f t="shared" ref="EA384" si="9766">SUM(EA9:EA383)</f>
        <v>0</v>
      </c>
      <c r="EB384" s="142">
        <f t="shared" ref="EB384" si="9767">SUM(EB9:EB383)</f>
        <v>0</v>
      </c>
      <c r="EC384" s="142">
        <f t="shared" ref="EC384:ED384" si="9768">SUM(EC9:EC383)</f>
        <v>0</v>
      </c>
      <c r="ED384" s="142">
        <f t="shared" si="9768"/>
        <v>0</v>
      </c>
    </row>
    <row r="385" spans="3:131" x14ac:dyDescent="0.2">
      <c r="AM385" s="144"/>
      <c r="AW385" s="144">
        <f>AQ384+AS384+AU384+AW384+AY384</f>
        <v>27992.5</v>
      </c>
      <c r="BG385" s="144">
        <f>BA384+BC384++BE384+BG384+BI384</f>
        <v>11882.5</v>
      </c>
      <c r="BR385" s="144">
        <f>BL384+BN384+BP384+BR384+BT384</f>
        <v>27992.5</v>
      </c>
      <c r="CB385" s="144">
        <f>BV384+BX384++BZ384+CB384+CD384</f>
        <v>11882.5</v>
      </c>
      <c r="CE385" s="144"/>
      <c r="CI385" s="144">
        <f>CF384+CG384+CI384+CJ384</f>
        <v>0</v>
      </c>
      <c r="CT385" s="144"/>
      <c r="CW385" s="144"/>
      <c r="DF385" s="144"/>
      <c r="DI385" s="144"/>
      <c r="DK385" s="144"/>
      <c r="DL385" s="144"/>
      <c r="DM385" s="144"/>
      <c r="DU385" s="144"/>
      <c r="EA385" s="144"/>
    </row>
    <row r="386" spans="3:131" x14ac:dyDescent="0.2">
      <c r="AO386" s="144">
        <f>AG384+AI384+AK384+AM384+AO384</f>
        <v>39875</v>
      </c>
      <c r="AQ386" s="144">
        <f>AQ384+BA384</f>
        <v>0</v>
      </c>
      <c r="AS386" s="144">
        <f>AS384+BC384</f>
        <v>39875</v>
      </c>
      <c r="AU386" s="144">
        <f>AU384+BE384</f>
        <v>0</v>
      </c>
      <c r="AW386" s="144">
        <f>AW384+BG384</f>
        <v>0</v>
      </c>
      <c r="AY386" s="144">
        <f>AY384+BI384</f>
        <v>0</v>
      </c>
      <c r="BR386" s="144"/>
      <c r="CI386" s="144"/>
      <c r="CP386" s="3" t="s">
        <v>127</v>
      </c>
      <c r="CQ386" s="144">
        <f>CP384+CR384+CT384+CV384</f>
        <v>0</v>
      </c>
      <c r="CT386" s="144"/>
      <c r="DF386" s="144"/>
      <c r="DU386" s="144"/>
      <c r="EA386" s="144"/>
    </row>
    <row r="387" spans="3:131" x14ac:dyDescent="0.2">
      <c r="AO387" s="144">
        <f>AQ384+AS384+AU384+AW384+AY384+BA384+BC384+BE384+BG384+BI384</f>
        <v>39875</v>
      </c>
      <c r="AS387" s="144"/>
      <c r="AT387" s="144"/>
      <c r="AU387" s="144"/>
      <c r="BN387" s="144"/>
      <c r="BO387" s="144"/>
      <c r="BP387" s="144"/>
      <c r="CG387" s="144"/>
      <c r="CH387" s="144"/>
      <c r="DC387" s="231" t="s">
        <v>242</v>
      </c>
      <c r="DD387" s="232">
        <f>CZ384+DB384+DD384+DF384+DH384-'Krok 2- Tabuľky na skopírovanie'!D14</f>
        <v>0</v>
      </c>
    </row>
    <row r="388" spans="3:131" x14ac:dyDescent="0.2">
      <c r="AO388" s="144">
        <f>BL384+BN384+BP384+BR384+BT384+BV384+BX384+BZ384+CB384+CD384</f>
        <v>39875</v>
      </c>
      <c r="BF388" s="3" t="s">
        <v>131</v>
      </c>
      <c r="CA388" s="3" t="s">
        <v>131</v>
      </c>
    </row>
    <row r="389" spans="3:131" ht="41.25" customHeight="1" x14ac:dyDescent="0.2">
      <c r="AO389" s="144">
        <f>AO387-AO388</f>
        <v>0</v>
      </c>
      <c r="BC389" s="3" t="s">
        <v>132</v>
      </c>
      <c r="BE389" s="3" t="s">
        <v>132</v>
      </c>
      <c r="BG389" s="144">
        <f>AW385+BG385</f>
        <v>39875</v>
      </c>
      <c r="BU389" s="144"/>
      <c r="BX389" s="3" t="s">
        <v>132</v>
      </c>
      <c r="BZ389" s="3" t="s">
        <v>132</v>
      </c>
      <c r="CB389" s="144">
        <f>BR385+CB385</f>
        <v>39875</v>
      </c>
      <c r="CP389" s="231" t="s">
        <v>242</v>
      </c>
      <c r="CQ389" s="232">
        <f>CQ386-'Krok 2- Tabuľky na skopírovanie'!C14</f>
        <v>0</v>
      </c>
    </row>
    <row r="390" spans="3:131" ht="12.75" customHeight="1" x14ac:dyDescent="0.2">
      <c r="BC390" s="3" t="s">
        <v>133</v>
      </c>
      <c r="BE390" s="3" t="s">
        <v>133</v>
      </c>
      <c r="BG390" s="144">
        <f>'Krok 2- Tabuľky na skopírovanie'!C11+'Krok 2- Tabuľky na skopírovanie'!D11</f>
        <v>39875</v>
      </c>
      <c r="BX390" s="3" t="s">
        <v>133</v>
      </c>
      <c r="BZ390" s="3" t="s">
        <v>133</v>
      </c>
      <c r="CB390" s="144">
        <f>'Krok 2- Tabuľky na skopírovanie'!W11+'Krok 2- Tabuľky na skopírovanie'!X11</f>
        <v>0</v>
      </c>
    </row>
    <row r="391" spans="3:131" s="120" customFormat="1" ht="23.25" customHeight="1" x14ac:dyDescent="0.2">
      <c r="C391" s="118"/>
      <c r="D391" s="118"/>
      <c r="E391" s="118"/>
      <c r="F391" s="119"/>
      <c r="G391" s="119"/>
      <c r="H391" s="119"/>
      <c r="I391" s="119"/>
      <c r="J391" s="119"/>
      <c r="K391" s="118"/>
      <c r="L391" s="118"/>
      <c r="M391" s="118"/>
      <c r="N391" s="119"/>
      <c r="O391" s="118"/>
      <c r="P391" s="118"/>
      <c r="Q391" s="118"/>
      <c r="S391" s="118"/>
      <c r="W391" s="118"/>
      <c r="X391" s="118"/>
      <c r="Y391" s="189"/>
      <c r="Z391" s="180"/>
      <c r="AA391" s="118"/>
      <c r="AB391" s="180"/>
      <c r="AC391" s="183"/>
      <c r="BC391" s="120" t="s">
        <v>134</v>
      </c>
      <c r="BE391" s="120" t="s">
        <v>134</v>
      </c>
      <c r="BG391" s="145">
        <f>BG390-BG389</f>
        <v>0</v>
      </c>
      <c r="BX391" s="120" t="s">
        <v>134</v>
      </c>
      <c r="BZ391" s="120" t="s">
        <v>134</v>
      </c>
      <c r="CB391" s="145">
        <f>CB390-CB389</f>
        <v>-39875</v>
      </c>
      <c r="CL391" s="119"/>
      <c r="CX391"/>
      <c r="DJ391"/>
    </row>
    <row r="392" spans="3:131" ht="12.75" customHeight="1" x14ac:dyDescent="0.2"/>
    <row r="393" spans="3:131" ht="12.75" customHeight="1" x14ac:dyDescent="0.2"/>
    <row r="394" spans="3:131" ht="12.75" customHeight="1" x14ac:dyDescent="0.2"/>
    <row r="395" spans="3:131" ht="12.75" customHeight="1" x14ac:dyDescent="0.2"/>
    <row r="396" spans="3:131" ht="12.75" customHeight="1" x14ac:dyDescent="0.2"/>
    <row r="397" spans="3:131" ht="12.75" customHeight="1" x14ac:dyDescent="0.2"/>
    <row r="399" spans="3:131" ht="12.75" customHeight="1" x14ac:dyDescent="0.2"/>
    <row r="400" spans="3:131" ht="12.75" customHeight="1" x14ac:dyDescent="0.2"/>
  </sheetData>
  <sheetProtection algorithmName="SHA-512" hashValue="2wVaXQGOI6wE90cIwef/7txH+XdjWg3ciX8PQ2cVQo18jTFK9g04uXYtPkYdQ+qAASPMrTgP700GGJqgiyt96w==" saltValue="VJp5iAys7Qa44DydTh3eJA=="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5951">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A135:DA137"/>
    <mergeCell ref="DB135:DB137"/>
    <mergeCell ref="CR114:CR116"/>
    <mergeCell ref="CO150:CO152"/>
    <mergeCell ref="CG141:CG143"/>
    <mergeCell ref="CL135:CL137"/>
    <mergeCell ref="CH117:CH119"/>
    <mergeCell ref="CH120:CH122"/>
    <mergeCell ref="CF117:CF119"/>
    <mergeCell ref="CI117:CI119"/>
    <mergeCell ref="CJ117:CJ119"/>
    <mergeCell ref="CG120:CG122"/>
    <mergeCell ref="CI120:CI122"/>
    <mergeCell ref="CJ120:CJ122"/>
    <mergeCell ref="CG117:CG119"/>
    <mergeCell ref="CF120:CF122"/>
    <mergeCell ref="CM156:CM158"/>
    <mergeCell ref="CL150:CL152"/>
    <mergeCell ref="CL153:CL155"/>
    <mergeCell ref="CM138:CM140"/>
    <mergeCell ref="CN138:CN140"/>
    <mergeCell ref="CM147:CM149"/>
    <mergeCell ref="CN147:CN149"/>
    <mergeCell ref="CN156:CN158"/>
    <mergeCell ref="CF153:CF155"/>
    <mergeCell ref="CG153:CG155"/>
    <mergeCell ref="CI153:CI155"/>
    <mergeCell ref="CJ153:CJ155"/>
    <mergeCell ref="CF156:CF158"/>
    <mergeCell ref="CM141:CM143"/>
    <mergeCell ref="CN141:CN143"/>
    <mergeCell ref="AG159:AG161"/>
    <mergeCell ref="AH159:AH161"/>
    <mergeCell ref="AI159:AI161"/>
    <mergeCell ref="AJ159:AJ161"/>
    <mergeCell ref="AK159:AK161"/>
    <mergeCell ref="AL159:AL161"/>
    <mergeCell ref="AM159:AM161"/>
    <mergeCell ref="AN159:AN161"/>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CG156:CG158"/>
    <mergeCell ref="CF147:CF149"/>
    <mergeCell ref="CG147:CG149"/>
    <mergeCell ref="CF150:CF152"/>
    <mergeCell ref="CG150:CG152"/>
    <mergeCell ref="CF141:CF143"/>
    <mergeCell ref="CH144:CH146"/>
    <mergeCell ref="CF126:CF128"/>
    <mergeCell ref="CG126:CG128"/>
    <mergeCell ref="CF135:CF137"/>
    <mergeCell ref="CF138:CF140"/>
    <mergeCell ref="BG75:BG77"/>
    <mergeCell ref="BV51:BV53"/>
    <mergeCell ref="BE57:BE59"/>
    <mergeCell ref="BZ24:BZ26"/>
    <mergeCell ref="CA24:CA26"/>
    <mergeCell ref="CE48:CE50"/>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I156:CI158"/>
    <mergeCell ref="CJ156:CJ158"/>
    <mergeCell ref="CI147:CI149"/>
    <mergeCell ref="CJ147:CJ149"/>
    <mergeCell ref="CI150:CI152"/>
    <mergeCell ref="CJ150:CJ152"/>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I54:DI56"/>
    <mergeCell ref="DG33:DG35"/>
    <mergeCell ref="DH33:DH35"/>
    <mergeCell ref="DK45:DK47"/>
    <mergeCell ref="DK48:DK50"/>
    <mergeCell ref="DE42:DE44"/>
    <mergeCell ref="DF42:DF44"/>
    <mergeCell ref="DF48:DF50"/>
    <mergeCell ref="DL30:DL32"/>
    <mergeCell ref="DL42:DL44"/>
    <mergeCell ref="CO27:CO29"/>
    <mergeCell ref="CP27:CP29"/>
    <mergeCell ref="CS27:CS29"/>
    <mergeCell ref="CW45:CW47"/>
    <mergeCell ref="CU81:CU83"/>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H69:CH71"/>
    <mergeCell ref="DE51:DE53"/>
    <mergeCell ref="CG66:CG68"/>
    <mergeCell ref="CL72:CL74"/>
    <mergeCell ref="CL75:CL77"/>
    <mergeCell ref="CL78:CL80"/>
    <mergeCell ref="DG108:DG110"/>
    <mergeCell ref="CK153:CK155"/>
    <mergeCell ref="DL45:DL47"/>
    <mergeCell ref="DL48:DL50"/>
    <mergeCell ref="CN150:CN152"/>
    <mergeCell ref="CQ69:CQ71"/>
    <mergeCell ref="CR69:CR71"/>
    <mergeCell ref="CO69:CO71"/>
    <mergeCell ref="CS66:CS68"/>
    <mergeCell ref="CT66:CT68"/>
    <mergeCell ref="CN102:CN104"/>
    <mergeCell ref="CN123:CN125"/>
    <mergeCell ref="CL27:CL29"/>
    <mergeCell ref="DG7:DH7"/>
    <mergeCell ref="CM51:CM53"/>
    <mergeCell ref="CL48:CL50"/>
    <mergeCell ref="DG51:DG53"/>
    <mergeCell ref="DC45:DC47"/>
    <mergeCell ref="DR9:DR11"/>
    <mergeCell ref="DR12:DR14"/>
    <mergeCell ref="DR18:DR20"/>
    <mergeCell ref="DR21:DR23"/>
    <mergeCell ref="DR24:DR26"/>
    <mergeCell ref="DR27:DR29"/>
    <mergeCell ref="DR33:DR35"/>
    <mergeCell ref="DR36:DR38"/>
    <mergeCell ref="DR39:DR41"/>
    <mergeCell ref="DR42:DR44"/>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08:CK110"/>
    <mergeCell ref="CW51:CW53"/>
    <mergeCell ref="CF87:CF89"/>
    <mergeCell ref="CK93:CK95"/>
    <mergeCell ref="CZ30:CZ32"/>
    <mergeCell ref="DA30:DA32"/>
    <mergeCell ref="DB30:DB32"/>
    <mergeCell ref="CO51:CO53"/>
    <mergeCell ref="DG45:DG47"/>
    <mergeCell ref="DD60:DD62"/>
    <mergeCell ref="CT21:CT23"/>
    <mergeCell ref="CL21:CL23"/>
    <mergeCell ref="CL24:CL26"/>
    <mergeCell ref="CM66:CM68"/>
    <mergeCell ref="DH57:DH59"/>
    <mergeCell ref="DC57:DC59"/>
    <mergeCell ref="DF60:DF62"/>
    <mergeCell ref="DG87:DG89"/>
    <mergeCell ref="CI90:CI92"/>
    <mergeCell ref="CG87:CG89"/>
    <mergeCell ref="CI87:CI89"/>
    <mergeCell ref="CJ87:CJ89"/>
    <mergeCell ref="CN69:CN71"/>
    <mergeCell ref="CX18:CX20"/>
    <mergeCell ref="CX21:CX23"/>
    <mergeCell ref="CX24:CX26"/>
    <mergeCell ref="CX27:CX29"/>
    <mergeCell ref="DD54:DD56"/>
    <mergeCell ref="CN63:CN65"/>
    <mergeCell ref="CN66:CN68"/>
    <mergeCell ref="CV66:CV68"/>
    <mergeCell ref="CM105:CM107"/>
    <mergeCell ref="CN24:CN26"/>
    <mergeCell ref="CL81:CL83"/>
    <mergeCell ref="CL84:CL86"/>
    <mergeCell ref="CI84:CI86"/>
    <mergeCell ref="CJ84:CJ86"/>
    <mergeCell ref="CF75:CF77"/>
    <mergeCell ref="CG75:CG77"/>
    <mergeCell ref="CI75:CI77"/>
    <mergeCell ref="CJ75:CJ77"/>
    <mergeCell ref="CF78:CF80"/>
    <mergeCell ref="CM63:CM65"/>
    <mergeCell ref="CM39:CM41"/>
    <mergeCell ref="CN39:CN41"/>
    <mergeCell ref="CM42:CM44"/>
    <mergeCell ref="CN42:CN44"/>
    <mergeCell ref="CI93:CI95"/>
    <mergeCell ref="CJ93:CJ95"/>
    <mergeCell ref="CF96:CF98"/>
    <mergeCell ref="CG96:CG98"/>
    <mergeCell ref="CL99:CL101"/>
    <mergeCell ref="CL102:CL104"/>
    <mergeCell ref="CK141:CK143"/>
    <mergeCell ref="CK144:CK146"/>
    <mergeCell ref="CM84:CM86"/>
    <mergeCell ref="CF60:CF62"/>
    <mergeCell ref="CF27:CF29"/>
    <mergeCell ref="CG27:CG29"/>
    <mergeCell ref="CM69:CM71"/>
    <mergeCell ref="CM72:CM74"/>
    <mergeCell ref="CN72:CN74"/>
    <mergeCell ref="CM81:CM83"/>
    <mergeCell ref="CN81:CN83"/>
    <mergeCell ref="CM87:CM89"/>
    <mergeCell ref="CN87:CN89"/>
    <mergeCell ref="CI36:CI38"/>
    <mergeCell ref="CJ36:CJ38"/>
    <mergeCell ref="CK51:CK53"/>
    <mergeCell ref="CK54:CK56"/>
    <mergeCell ref="CL66:CL68"/>
    <mergeCell ref="CF93:CF95"/>
    <mergeCell ref="CG93:CG95"/>
    <mergeCell ref="CL117:CL119"/>
    <mergeCell ref="CK105:CK107"/>
    <mergeCell ref="CH48:CH50"/>
    <mergeCell ref="CI42:CI44"/>
    <mergeCell ref="CJ42:CJ44"/>
    <mergeCell ref="CF33:CF35"/>
    <mergeCell ref="CI27:CI29"/>
    <mergeCell ref="CL33:CL35"/>
    <mergeCell ref="CG60:CG62"/>
    <mergeCell ref="CH60:CH62"/>
    <mergeCell ref="CF69:CF71"/>
    <mergeCell ref="CL138:CL140"/>
    <mergeCell ref="CM144:CM146"/>
    <mergeCell ref="CK135:CK137"/>
    <mergeCell ref="DA15:DA17"/>
    <mergeCell ref="DB15:DB17"/>
    <mergeCell ref="CJ24:CJ26"/>
    <mergeCell ref="CI18:CI20"/>
    <mergeCell ref="CL9:CL11"/>
    <mergeCell ref="CV30:CV32"/>
    <mergeCell ref="CL18:CL20"/>
    <mergeCell ref="CI12:CI14"/>
    <mergeCell ref="CM21:CM23"/>
    <mergeCell ref="CN21:CN23"/>
    <mergeCell ref="DH60:DH62"/>
    <mergeCell ref="DG63:DG65"/>
    <mergeCell ref="DH63:DH65"/>
    <mergeCell ref="DG66:DG68"/>
    <mergeCell ref="CG78:CG80"/>
    <mergeCell ref="CI78:CI80"/>
    <mergeCell ref="CJ72:CJ74"/>
    <mergeCell ref="CJ78:CJ80"/>
    <mergeCell ref="DB42:DB44"/>
    <mergeCell ref="DF51:DF53"/>
    <mergeCell ref="CM48:CM50"/>
    <mergeCell ref="CN48:CN50"/>
    <mergeCell ref="CH66:CH68"/>
    <mergeCell ref="CF66:CF68"/>
    <mergeCell ref="CR42:CR44"/>
    <mergeCell ref="CO42:CO44"/>
    <mergeCell ref="DA21:DA23"/>
    <mergeCell ref="DB21:DB23"/>
    <mergeCell ref="DE45:DE47"/>
    <mergeCell ref="DE36:DE38"/>
    <mergeCell ref="CF105:CF107"/>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BI72:BI74"/>
    <mergeCell ref="BH75:BH77"/>
    <mergeCell ref="BI75:BI77"/>
    <mergeCell ref="CP57:CP59"/>
    <mergeCell ref="CS57:CS59"/>
    <mergeCell ref="CT57:CT59"/>
    <mergeCell ref="DE60:DE62"/>
    <mergeCell ref="CI60:CI62"/>
    <mergeCell ref="CJ60:CJ62"/>
    <mergeCell ref="CI66:CI68"/>
    <mergeCell ref="CJ66:CJ68"/>
    <mergeCell ref="CV57:CV59"/>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CF18:CF20"/>
    <mergeCell ref="CG18:CG20"/>
    <mergeCell ref="CE57:CE59"/>
    <mergeCell ref="CE60:CE62"/>
    <mergeCell ref="CE63:CE65"/>
    <mergeCell ref="CE12:CE14"/>
    <mergeCell ref="CE15:CE17"/>
    <mergeCell ref="CE18:CE20"/>
    <mergeCell ref="CE21:CE23"/>
    <mergeCell ref="CE24:CE26"/>
    <mergeCell ref="CE27:CE29"/>
    <mergeCell ref="CR15:CR17"/>
    <mergeCell ref="CS15:CS17"/>
    <mergeCell ref="CT15:CT17"/>
    <mergeCell ref="CU15:CU17"/>
    <mergeCell ref="CV15:CV17"/>
    <mergeCell ref="CX15:CX17"/>
    <mergeCell ref="CW57:CW59"/>
    <mergeCell ref="CV63:CV65"/>
    <mergeCell ref="CW63:CW65"/>
    <mergeCell ref="CV54:CV56"/>
    <mergeCell ref="CR33:CR35"/>
    <mergeCell ref="CQ36:CQ38"/>
    <mergeCell ref="CR36:CR38"/>
    <mergeCell ref="CM24:CM26"/>
    <mergeCell ref="BI9:BI11"/>
    <mergeCell ref="BF39:BF41"/>
    <mergeCell ref="BG39:BG41"/>
    <mergeCell ref="CS60:CS62"/>
    <mergeCell ref="CU60:CU62"/>
    <mergeCell ref="CQ15:CQ17"/>
    <mergeCell ref="BH45:BH47"/>
    <mergeCell ref="W6:AE6"/>
    <mergeCell ref="W15:W17"/>
    <mergeCell ref="CX7:CX8"/>
    <mergeCell ref="AZ5:BI5"/>
    <mergeCell ref="AX57:AX59"/>
    <mergeCell ref="AY57:AY59"/>
    <mergeCell ref="AX60:AX62"/>
    <mergeCell ref="AY60:AY62"/>
    <mergeCell ref="CX30:CX32"/>
    <mergeCell ref="DG72:DG74"/>
    <mergeCell ref="DH18:DH20"/>
    <mergeCell ref="CQ57:CQ59"/>
    <mergeCell ref="CF5:CJ5"/>
    <mergeCell ref="CG24:CG26"/>
    <mergeCell ref="CI51:CI53"/>
    <mergeCell ref="CJ51:CJ53"/>
    <mergeCell ref="CF54:CF56"/>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DF45:DF47"/>
    <mergeCell ref="DE48:DE50"/>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DA39:DA41"/>
    <mergeCell ref="DB39:DB41"/>
    <mergeCell ref="DA42:DA44"/>
    <mergeCell ref="DE39:DE41"/>
    <mergeCell ref="DA24:DA26"/>
    <mergeCell ref="DB24:DB26"/>
    <mergeCell ref="CQ30:CQ32"/>
    <mergeCell ref="CR30:CR32"/>
    <mergeCell ref="CY42:CY44"/>
    <mergeCell ref="CZ42:CZ44"/>
    <mergeCell ref="CZ12:CZ14"/>
    <mergeCell ref="DA12:DA14"/>
    <mergeCell ref="CJ12:CJ14"/>
    <mergeCell ref="DH48:DH50"/>
    <mergeCell ref="DE21:DE23"/>
    <mergeCell ref="DF21:DF23"/>
    <mergeCell ref="DA18:DA20"/>
    <mergeCell ref="DB18:DB20"/>
    <mergeCell ref="DC36:DC38"/>
    <mergeCell ref="DD36:DD38"/>
    <mergeCell ref="DC39:DC41"/>
    <mergeCell ref="DD39:DD41"/>
    <mergeCell ref="DC42:DC44"/>
    <mergeCell ref="CJ18:CJ20"/>
    <mergeCell ref="CF21:CF23"/>
    <mergeCell ref="CG21:CG23"/>
    <mergeCell ref="CI21:CI23"/>
    <mergeCell ref="CJ21:CJ23"/>
    <mergeCell ref="BT45:BT47"/>
    <mergeCell ref="BN33:BN35"/>
    <mergeCell ref="BH15:BH17"/>
    <mergeCell ref="BP45:BP47"/>
    <mergeCell ref="BQ45:BQ47"/>
    <mergeCell ref="BR45:BR47"/>
    <mergeCell ref="BS45:BS47"/>
    <mergeCell ref="BK18:BK20"/>
    <mergeCell ref="BL18:BL20"/>
    <mergeCell ref="BM18:BM20"/>
    <mergeCell ref="BX18:BX20"/>
    <mergeCell ref="BY18:BY20"/>
    <mergeCell ref="BZ18:BZ20"/>
    <mergeCell ref="CA18:CA20"/>
    <mergeCell ref="CB18:CB20"/>
    <mergeCell ref="BN18:BN20"/>
    <mergeCell ref="BQ33:BQ35"/>
    <mergeCell ref="BR33:BR35"/>
    <mergeCell ref="BI21:BI23"/>
    <mergeCell ref="BH21:BH23"/>
    <mergeCell ref="CW69:CW71"/>
    <mergeCell ref="CY5:DH5"/>
    <mergeCell ref="DC7:DD7"/>
    <mergeCell ref="CY33:CY35"/>
    <mergeCell ref="CZ33:CZ35"/>
    <mergeCell ref="DA33:DA35"/>
    <mergeCell ref="DB33:DB35"/>
    <mergeCell ref="DH66:DH68"/>
    <mergeCell ref="DG69:DG71"/>
    <mergeCell ref="DH69:DH71"/>
    <mergeCell ref="CE51:CE53"/>
    <mergeCell ref="DD42:DD44"/>
    <mergeCell ref="DH36:DH38"/>
    <mergeCell ref="DG39:DG41"/>
    <mergeCell ref="DH39:DH41"/>
    <mergeCell ref="DG42:DG44"/>
    <mergeCell ref="DH9:DH11"/>
    <mergeCell ref="DF18:DF20"/>
    <mergeCell ref="CQ39:CQ41"/>
    <mergeCell ref="CR39:CR41"/>
    <mergeCell ref="CQ42:CQ44"/>
    <mergeCell ref="CQ45:CQ47"/>
    <mergeCell ref="CR45:CR47"/>
    <mergeCell ref="CF9:CF11"/>
    <mergeCell ref="CG9:CG11"/>
    <mergeCell ref="CI9:CI11"/>
    <mergeCell ref="CJ9:CJ11"/>
    <mergeCell ref="CF12:CF14"/>
    <mergeCell ref="CG12:CG14"/>
    <mergeCell ref="CG33:CG35"/>
    <mergeCell ref="CI33:CI35"/>
    <mergeCell ref="CJ33:CJ35"/>
    <mergeCell ref="CF36:CF38"/>
    <mergeCell ref="CG36:CG38"/>
    <mergeCell ref="CF24:CF26"/>
    <mergeCell ref="DG9:DG11"/>
    <mergeCell ref="CO45:CO47"/>
    <mergeCell ref="CP45:CP47"/>
    <mergeCell ref="CS45:CS47"/>
    <mergeCell ref="BH42:BH44"/>
    <mergeCell ref="BI42:BI44"/>
    <mergeCell ref="BH48:BH50"/>
    <mergeCell ref="BI48:BI50"/>
    <mergeCell ref="BG21:BG23"/>
    <mergeCell ref="BR51:BR53"/>
    <mergeCell ref="BS51:BS53"/>
    <mergeCell ref="BT51:BT53"/>
    <mergeCell ref="BU45:BU47"/>
    <mergeCell ref="BV45:BV47"/>
    <mergeCell ref="BW45:BW47"/>
    <mergeCell ref="BX45:BX47"/>
    <mergeCell ref="BY45:BY47"/>
    <mergeCell ref="BZ45:BZ47"/>
    <mergeCell ref="CB51:CB53"/>
    <mergeCell ref="BU51:BU53"/>
    <mergeCell ref="CC42:CC44"/>
    <mergeCell ref="CC45:CC47"/>
    <mergeCell ref="CB36:CB38"/>
    <mergeCell ref="BN36:BN38"/>
    <mergeCell ref="BO36:BO38"/>
    <mergeCell ref="BP36:BP38"/>
    <mergeCell ref="BQ36:BQ38"/>
    <mergeCell ref="BR36:BR38"/>
    <mergeCell ref="BS36:BS38"/>
    <mergeCell ref="BT36:BT38"/>
    <mergeCell ref="BU36:BU38"/>
    <mergeCell ref="BV36:BV38"/>
    <mergeCell ref="BW36:BW38"/>
    <mergeCell ref="BS21:BS23"/>
    <mergeCell ref="BF7:BG7"/>
    <mergeCell ref="CG48:CG50"/>
    <mergeCell ref="CI48:CI50"/>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DB12:DB14"/>
    <mergeCell ref="DD18:DD20"/>
    <mergeCell ref="CP66:CP68"/>
    <mergeCell ref="CW30:CW32"/>
    <mergeCell ref="CZ21:CZ23"/>
    <mergeCell ref="DF33:DF35"/>
    <mergeCell ref="DE30:DE32"/>
    <mergeCell ref="DF30:DF32"/>
    <mergeCell ref="CQ18:CQ20"/>
    <mergeCell ref="CR18:CR20"/>
    <mergeCell ref="DD45:DD47"/>
    <mergeCell ref="DC48:DC50"/>
    <mergeCell ref="DD48:DD50"/>
    <mergeCell ref="DC60:DC62"/>
    <mergeCell ref="CU27:CU29"/>
    <mergeCell ref="CV27:CV29"/>
    <mergeCell ref="CP18:CP20"/>
    <mergeCell ref="CS18:CS20"/>
    <mergeCell ref="CT18:CT20"/>
    <mergeCell ref="CY18:CY20"/>
    <mergeCell ref="CZ18:CZ20"/>
    <mergeCell ref="CW18:CW20"/>
    <mergeCell ref="CX36:CX38"/>
    <mergeCell ref="CX39:CX41"/>
    <mergeCell ref="CV42:CV44"/>
    <mergeCell ref="CX42:CX44"/>
    <mergeCell ref="DF36:DF38"/>
    <mergeCell ref="CY7:CZ7"/>
    <mergeCell ref="CT45:CT47"/>
    <mergeCell ref="DC21:DC23"/>
    <mergeCell ref="DC24:DC26"/>
    <mergeCell ref="DD24:DD26"/>
    <mergeCell ref="DC27:DC29"/>
    <mergeCell ref="DD27:DD29"/>
    <mergeCell ref="AY81:AY83"/>
    <mergeCell ref="BB99:BB101"/>
    <mergeCell ref="BC99:BC101"/>
    <mergeCell ref="BB102:BB104"/>
    <mergeCell ref="BC102:BC104"/>
    <mergeCell ref="BG12:BG14"/>
    <mergeCell ref="BC12:BC14"/>
    <mergeCell ref="BB15:BB17"/>
    <mergeCell ref="BC15:BC17"/>
    <mergeCell ref="AY54:AY56"/>
    <mergeCell ref="AZ54:AZ56"/>
    <mergeCell ref="BA54:BA56"/>
    <mergeCell ref="AZ39:AZ41"/>
    <mergeCell ref="BA39:BA41"/>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90:BB92"/>
    <mergeCell ref="BC90:BC92"/>
    <mergeCell ref="BC66:BC68"/>
    <mergeCell ref="BE45:BE47"/>
    <mergeCell ref="BF45:BF47"/>
    <mergeCell ref="BG51:BG53"/>
    <mergeCell ref="BA93:BA95"/>
    <mergeCell ref="BF87:BF89"/>
    <mergeCell ref="BG87:BG89"/>
    <mergeCell ref="AZ90:AZ92"/>
    <mergeCell ref="BA90:BA92"/>
    <mergeCell ref="BF90:BF92"/>
    <mergeCell ref="BG90:BG92"/>
    <mergeCell ref="BB87:BB89"/>
    <mergeCell ref="BC87:BC89"/>
    <mergeCell ref="BD96:BD98"/>
    <mergeCell ref="BE96:BE98"/>
    <mergeCell ref="BD90:BD92"/>
    <mergeCell ref="BE90:BE92"/>
    <mergeCell ref="BD99:BD101"/>
    <mergeCell ref="BE99:BE101"/>
    <mergeCell ref="BC93:BC95"/>
    <mergeCell ref="BG96:BG98"/>
    <mergeCell ref="BB93:BB95"/>
    <mergeCell ref="BE48:BE50"/>
    <mergeCell ref="AZ51:AZ53"/>
    <mergeCell ref="AZ78:AZ80"/>
    <mergeCell ref="BA63:BA65"/>
    <mergeCell ref="BG54:BG56"/>
    <mergeCell ref="BG60:BG62"/>
    <mergeCell ref="BG45:BG47"/>
    <mergeCell ref="AX69:AX71"/>
    <mergeCell ref="BH9:BH11"/>
    <mergeCell ref="BH7:BI7"/>
    <mergeCell ref="AZ24:AZ26"/>
    <mergeCell ref="AX75:AX77"/>
    <mergeCell ref="AY75:AY77"/>
    <mergeCell ref="AX78:AX80"/>
    <mergeCell ref="AY78:AY80"/>
    <mergeCell ref="AZ48:AZ50"/>
    <mergeCell ref="BA48:BA50"/>
    <mergeCell ref="BF48:BF50"/>
    <mergeCell ref="BG48:BG50"/>
    <mergeCell ref="AU120:AU122"/>
    <mergeCell ref="AP105:AP107"/>
    <mergeCell ref="AQ105:AQ107"/>
    <mergeCell ref="AY36:AY38"/>
    <mergeCell ref="AX39:AX41"/>
    <mergeCell ref="AY39:AY41"/>
    <mergeCell ref="AX42:AX44"/>
    <mergeCell ref="AY42:AY44"/>
    <mergeCell ref="AX45:AX47"/>
    <mergeCell ref="AY45:AY47"/>
    <mergeCell ref="BI87:BI89"/>
    <mergeCell ref="BI27:BI29"/>
    <mergeCell ref="BH27:BH29"/>
    <mergeCell ref="BH30:BH32"/>
    <mergeCell ref="BI30:BI32"/>
    <mergeCell ref="BG57:BG59"/>
    <mergeCell ref="BH66:BH68"/>
    <mergeCell ref="BI45:BI47"/>
    <mergeCell ref="AY117:AY119"/>
    <mergeCell ref="BH84:BH86"/>
    <mergeCell ref="BI84:BI86"/>
    <mergeCell ref="BH87:BH89"/>
    <mergeCell ref="BH114:BH116"/>
    <mergeCell ref="BG111:BG113"/>
    <mergeCell ref="AY69:AY71"/>
    <mergeCell ref="AX72:AX74"/>
    <mergeCell ref="AY72:AY74"/>
    <mergeCell ref="BA51:BA53"/>
    <mergeCell ref="BF51:BF53"/>
    <mergeCell ref="BB42:BB44"/>
    <mergeCell ref="BB96:BB98"/>
    <mergeCell ref="AX36:AX38"/>
    <mergeCell ref="BH60:BH62"/>
    <mergeCell ref="BI60:BI62"/>
    <mergeCell ref="BH63:BH65"/>
    <mergeCell ref="BH78:BH80"/>
    <mergeCell ref="BI78:BI80"/>
    <mergeCell ref="BH81:BH83"/>
    <mergeCell ref="BI57:BI59"/>
    <mergeCell ref="BI54:BI56"/>
    <mergeCell ref="BH57:BH59"/>
    <mergeCell ref="BF36:BF38"/>
    <mergeCell ref="BE66:BE68"/>
    <mergeCell ref="AZ114:AZ116"/>
    <mergeCell ref="AR108:AR110"/>
    <mergeCell ref="AS108:AS110"/>
    <mergeCell ref="AU114:AU116"/>
    <mergeCell ref="AT105:AT107"/>
    <mergeCell ref="AX81:AX83"/>
    <mergeCell ref="AZ111:AZ113"/>
    <mergeCell ref="AZ99:AZ101"/>
    <mergeCell ref="BF81:BF83"/>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M60:CM62"/>
    <mergeCell ref="CM45:CM47"/>
    <mergeCell ref="CN45:CN47"/>
    <mergeCell ref="CM54:CM56"/>
    <mergeCell ref="CN54:CN56"/>
    <mergeCell ref="CM57:CM59"/>
    <mergeCell ref="CN57:CN59"/>
    <mergeCell ref="DG90:DG92"/>
    <mergeCell ref="AP5:AY5"/>
    <mergeCell ref="BI24:BI26"/>
    <mergeCell ref="BH24:BH26"/>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E57:DE59"/>
    <mergeCell ref="DG129:DG131"/>
    <mergeCell ref="DH129:DH131"/>
    <mergeCell ref="DG132:DG134"/>
    <mergeCell ref="DH132:DH134"/>
    <mergeCell ref="DG135:DG137"/>
    <mergeCell ref="DH135:DH137"/>
    <mergeCell ref="DG138:DG140"/>
    <mergeCell ref="DH138:DH140"/>
    <mergeCell ref="CE138:CE140"/>
    <mergeCell ref="DD105:DD107"/>
    <mergeCell ref="DE117:DE119"/>
    <mergeCell ref="CT126:CT128"/>
    <mergeCell ref="CO117:CO119"/>
    <mergeCell ref="CP117:CP119"/>
    <mergeCell ref="CS117:CS119"/>
    <mergeCell ref="CT117:CT119"/>
    <mergeCell ref="CQ105:CQ107"/>
    <mergeCell ref="CR105:CR107"/>
    <mergeCell ref="CG105:CG107"/>
    <mergeCell ref="DG114:DG116"/>
    <mergeCell ref="DH114:DH116"/>
    <mergeCell ref="DH105:DH107"/>
    <mergeCell ref="DB114:DB116"/>
    <mergeCell ref="CS105:CS107"/>
    <mergeCell ref="CR111:CR113"/>
    <mergeCell ref="CQ102:CQ104"/>
    <mergeCell ref="CR102:CR104"/>
    <mergeCell ref="CM99:CM101"/>
    <mergeCell ref="CN99:CN101"/>
    <mergeCell ref="DG126:DG128"/>
    <mergeCell ref="DH126:DH128"/>
    <mergeCell ref="DF102:DF104"/>
    <mergeCell ref="DE99:DE101"/>
    <mergeCell ref="DF99:DF101"/>
    <mergeCell ref="DE102:DE104"/>
    <mergeCell ref="CP102:CP104"/>
    <mergeCell ref="CS102:CS104"/>
    <mergeCell ref="DB102:DB104"/>
    <mergeCell ref="CN105:CN107"/>
    <mergeCell ref="DB129:DB131"/>
    <mergeCell ref="CL120:CL122"/>
    <mergeCell ref="CL123:CL125"/>
    <mergeCell ref="CL126:CL128"/>
    <mergeCell ref="CL129:CL131"/>
    <mergeCell ref="DF114:DF116"/>
    <mergeCell ref="DE114:DE116"/>
    <mergeCell ref="CO102:CO104"/>
    <mergeCell ref="CM111:CM113"/>
    <mergeCell ref="CO111:CO113"/>
    <mergeCell ref="CP111:CP113"/>
    <mergeCell ref="CM108:CM110"/>
    <mergeCell ref="CN108:CN110"/>
    <mergeCell ref="CO108:CO110"/>
    <mergeCell ref="CP108:CP110"/>
    <mergeCell ref="CR108:CR110"/>
    <mergeCell ref="CQ111:CQ113"/>
    <mergeCell ref="CN117:CN119"/>
    <mergeCell ref="CN126:CN128"/>
    <mergeCell ref="CN120:CN122"/>
    <mergeCell ref="DF117:DF119"/>
    <mergeCell ref="DE120:DE122"/>
    <mergeCell ref="DF120:DF122"/>
    <mergeCell ref="DE123:DE125"/>
    <mergeCell ref="DF123:DF125"/>
    <mergeCell ref="BO114:BO116"/>
    <mergeCell ref="BP114:BP116"/>
    <mergeCell ref="BQ114:BQ116"/>
    <mergeCell ref="BR114:BR116"/>
    <mergeCell ref="BS114:BS116"/>
    <mergeCell ref="BA105:BA107"/>
    <mergeCell ref="AY120:AY122"/>
    <mergeCell ref="AY99:AY101"/>
    <mergeCell ref="AX102:AX104"/>
    <mergeCell ref="CC135:CC137"/>
    <mergeCell ref="CC111:CC113"/>
    <mergeCell ref="CD111:CD113"/>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BG129:BG131"/>
    <mergeCell ref="BB111:BB113"/>
    <mergeCell ref="BQ132:BQ134"/>
    <mergeCell ref="BK117:BK119"/>
    <mergeCell ref="BL117:BL119"/>
    <mergeCell ref="AZ108:AZ110"/>
    <mergeCell ref="BD105:BD107"/>
    <mergeCell ref="BE105:BE107"/>
    <mergeCell ref="BD108:BD110"/>
    <mergeCell ref="BE108:BE110"/>
    <mergeCell ref="BF114:BF116"/>
    <mergeCell ref="BG114:BG116"/>
    <mergeCell ref="BM117:BM119"/>
    <mergeCell ref="BN117:BN119"/>
    <mergeCell ref="BO117:BO119"/>
    <mergeCell ref="BP117:BP119"/>
    <mergeCell ref="BQ117:BQ119"/>
    <mergeCell ref="BR117:BR119"/>
    <mergeCell ref="BS117:BS119"/>
    <mergeCell ref="BZ108:BZ110"/>
    <mergeCell ref="CA108:CA110"/>
    <mergeCell ref="CB108:CB110"/>
    <mergeCell ref="CC108:CC110"/>
    <mergeCell ref="AS132:AS134"/>
    <mergeCell ref="AR129:AR131"/>
    <mergeCell ref="AV111:AV113"/>
    <mergeCell ref="AW111:AW113"/>
    <mergeCell ref="AV102:AV104"/>
    <mergeCell ref="AW102:AW104"/>
    <mergeCell ref="BD144:BD146"/>
    <mergeCell ref="CA99:CA101"/>
    <mergeCell ref="CG111:CG113"/>
    <mergeCell ref="CF114:CF116"/>
    <mergeCell ref="CG114:CG116"/>
    <mergeCell ref="CH105:CH107"/>
    <mergeCell ref="CH108:CH110"/>
    <mergeCell ref="CH111:CH113"/>
    <mergeCell ref="CE135:CE137"/>
    <mergeCell ref="BC111:BC113"/>
    <mergeCell ref="BB114:BB116"/>
    <mergeCell ref="BC114:BC116"/>
    <mergeCell ref="BD111:BD113"/>
    <mergeCell ref="BE111:BE113"/>
    <mergeCell ref="BD114:BD116"/>
    <mergeCell ref="BA108:BA110"/>
    <mergeCell ref="BF108:BF110"/>
    <mergeCell ref="BG99:BG101"/>
    <mergeCell ref="BH99:BH101"/>
    <mergeCell ref="BL114:BL116"/>
    <mergeCell ref="BM114:BM116"/>
    <mergeCell ref="BN114:BN116"/>
    <mergeCell ref="CB99:CB101"/>
    <mergeCell ref="CC99:CC101"/>
    <mergeCell ref="AX156:AX158"/>
    <mergeCell ref="AX105:AX107"/>
    <mergeCell ref="AX132:AX134"/>
    <mergeCell ref="AY105:AY107"/>
    <mergeCell ref="BH105:BH107"/>
    <mergeCell ref="BO111:BO113"/>
    <mergeCell ref="BP111:BP113"/>
    <mergeCell ref="CG102:CG104"/>
    <mergeCell ref="CD102:CD104"/>
    <mergeCell ref="BK99:BK101"/>
    <mergeCell ref="BL99:BL101"/>
    <mergeCell ref="BM99:BM101"/>
    <mergeCell ref="BK111:BK113"/>
    <mergeCell ref="CD108:CD110"/>
    <mergeCell ref="BK105:BK107"/>
    <mergeCell ref="BL105:BL107"/>
    <mergeCell ref="BH150:BH152"/>
    <mergeCell ref="BI150:BI152"/>
    <mergeCell ref="BH153:BH155"/>
    <mergeCell ref="BI153:BI155"/>
    <mergeCell ref="BH156:BH158"/>
    <mergeCell ref="BI156:BI158"/>
    <mergeCell ref="BI144:BI146"/>
    <mergeCell ref="BI105:BI107"/>
    <mergeCell ref="BH108:BH110"/>
    <mergeCell ref="BI108:BI110"/>
    <mergeCell ref="BL102:BL104"/>
    <mergeCell ref="BM102:BM104"/>
    <mergeCell ref="BN102:BN104"/>
    <mergeCell ref="BO102:BO104"/>
    <mergeCell ref="BP102:BP104"/>
    <mergeCell ref="BQ102:BQ104"/>
    <mergeCell ref="BR102:BR104"/>
    <mergeCell ref="BS102:BS104"/>
    <mergeCell ref="W153:W155"/>
    <mergeCell ref="W156:W158"/>
    <mergeCell ref="W93:W95"/>
    <mergeCell ref="W96:W98"/>
    <mergeCell ref="W99:W101"/>
    <mergeCell ref="W102:W104"/>
    <mergeCell ref="W105:W107"/>
    <mergeCell ref="W108:W110"/>
    <mergeCell ref="W111:W113"/>
    <mergeCell ref="W114:W116"/>
    <mergeCell ref="W87:W89"/>
    <mergeCell ref="BH123:BH125"/>
    <mergeCell ref="BI123:BI125"/>
    <mergeCell ref="BH120:BH122"/>
    <mergeCell ref="BI120:BI122"/>
    <mergeCell ref="AX114:AX116"/>
    <mergeCell ref="AY114:AY116"/>
    <mergeCell ref="BG108:BG110"/>
    <mergeCell ref="BB105:BB107"/>
    <mergeCell ref="BC105:BC107"/>
    <mergeCell ref="BB108:BB110"/>
    <mergeCell ref="BC108:BC110"/>
    <mergeCell ref="BB123:BB125"/>
    <mergeCell ref="BC123:BC125"/>
    <mergeCell ref="BB126:BB128"/>
    <mergeCell ref="AX117:AX119"/>
    <mergeCell ref="BF117:BF119"/>
    <mergeCell ref="BG105:BG107"/>
    <mergeCell ref="AX138:AX140"/>
    <mergeCell ref="AY138:AY140"/>
    <mergeCell ref="AX141:AX143"/>
    <mergeCell ref="AY141:AY143"/>
    <mergeCell ref="AP153:AP155"/>
    <mergeCell ref="BA144:BA146"/>
    <mergeCell ref="AZ138:AZ140"/>
    <mergeCell ref="BA138:BA140"/>
    <mergeCell ref="AI156:AI158"/>
    <mergeCell ref="AD156:AD158"/>
    <mergeCell ref="AE156:AE158"/>
    <mergeCell ref="AF156:AF158"/>
    <mergeCell ref="AJ150:AJ152"/>
    <mergeCell ref="AJ153:AJ155"/>
    <mergeCell ref="AJ156:AJ158"/>
    <mergeCell ref="AK156:AK158"/>
    <mergeCell ref="AK153:AK155"/>
    <mergeCell ref="AF144:AF146"/>
    <mergeCell ref="AY87:AY89"/>
    <mergeCell ref="AX90:AX92"/>
    <mergeCell ref="AY90:AY92"/>
    <mergeCell ref="AX93:AX95"/>
    <mergeCell ref="AY93:AY95"/>
    <mergeCell ref="AX111:AX113"/>
    <mergeCell ref="AY111:AY113"/>
    <mergeCell ref="AR135:AR137"/>
    <mergeCell ref="AS135:AS137"/>
    <mergeCell ref="AR138:AR140"/>
    <mergeCell ref="AT108:AT110"/>
    <mergeCell ref="AU108:AU110"/>
    <mergeCell ref="AP102:AP104"/>
    <mergeCell ref="AQ102:AQ104"/>
    <mergeCell ref="AP132:AP134"/>
    <mergeCell ref="AQ132:AQ134"/>
    <mergeCell ref="AI96:AI98"/>
    <mergeCell ref="AI99:AI101"/>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CG135:CG137"/>
    <mergeCell ref="AS147:AS149"/>
    <mergeCell ref="AV126:AV128"/>
    <mergeCell ref="AW126:AW128"/>
    <mergeCell ref="AP129:AP131"/>
    <mergeCell ref="BC129:BC131"/>
    <mergeCell ref="BB132:BB134"/>
    <mergeCell ref="AZ135:AZ137"/>
    <mergeCell ref="AP156:AP158"/>
    <mergeCell ref="AQ156:AQ158"/>
    <mergeCell ref="AV156:AV158"/>
    <mergeCell ref="AW156:AW158"/>
    <mergeCell ref="AR153:AR155"/>
    <mergeCell ref="AS153:AS155"/>
    <mergeCell ref="AR156:AR158"/>
    <mergeCell ref="AX144:AX146"/>
    <mergeCell ref="AY144:AY146"/>
    <mergeCell ref="AX147:AX149"/>
    <mergeCell ref="AY147:AY149"/>
    <mergeCell ref="AX150:AX152"/>
    <mergeCell ref="AY150:AY152"/>
    <mergeCell ref="BM129:BM131"/>
    <mergeCell ref="BO129:BO131"/>
    <mergeCell ref="BP129:BP131"/>
    <mergeCell ref="BQ129:BQ131"/>
    <mergeCell ref="BR129:BR131"/>
    <mergeCell ref="BS129:BS131"/>
    <mergeCell ref="BT129:BT131"/>
    <mergeCell ref="BU129:BU131"/>
    <mergeCell ref="BV129:BV131"/>
    <mergeCell ref="AS138:AS140"/>
    <mergeCell ref="AR141:AR143"/>
    <mergeCell ref="AS141:AS143"/>
    <mergeCell ref="AQ129:AQ131"/>
    <mergeCell ref="AV129:AV131"/>
    <mergeCell ref="AJ93:AJ95"/>
    <mergeCell ref="AJ96:AJ98"/>
    <mergeCell ref="AH93:AH95"/>
    <mergeCell ref="AH96:AH98"/>
    <mergeCell ref="AH99:AH101"/>
    <mergeCell ref="AH102:AH104"/>
    <mergeCell ref="AI93:AI95"/>
    <mergeCell ref="AI102:AI104"/>
    <mergeCell ref="AJ99:AJ101"/>
    <mergeCell ref="AJ102:AJ104"/>
    <mergeCell ref="AY132:AY134"/>
    <mergeCell ref="AX135:AX137"/>
    <mergeCell ref="AK135:AK137"/>
    <mergeCell ref="AK138:AK140"/>
    <mergeCell ref="AK141:AK143"/>
    <mergeCell ref="AX123:AX125"/>
    <mergeCell ref="AI114:AI116"/>
    <mergeCell ref="AK126:AK128"/>
    <mergeCell ref="AK129:AK131"/>
    <mergeCell ref="AK132:AK134"/>
    <mergeCell ref="AS156:AS158"/>
    <mergeCell ref="AP144:AP146"/>
    <mergeCell ref="AQ144:AQ146"/>
    <mergeCell ref="AU138:AU140"/>
    <mergeCell ref="AP123:AP125"/>
    <mergeCell ref="AP126:AP128"/>
    <mergeCell ref="AQ126:AQ128"/>
    <mergeCell ref="AT141:AT143"/>
    <mergeCell ref="AU141:AU143"/>
    <mergeCell ref="AT138:AT140"/>
    <mergeCell ref="AT135:AT137"/>
    <mergeCell ref="AU135:AU137"/>
    <mergeCell ref="AV141:AV143"/>
    <mergeCell ref="AV114:AV116"/>
    <mergeCell ref="AW114:AW116"/>
    <mergeCell ref="AV117:AV119"/>
    <mergeCell ref="AW117:AW119"/>
    <mergeCell ref="AY108:AY110"/>
    <mergeCell ref="AY96:AY98"/>
    <mergeCell ref="AT93:AT95"/>
    <mergeCell ref="AU93:AU95"/>
    <mergeCell ref="AT96:AT98"/>
    <mergeCell ref="AU96:AU98"/>
    <mergeCell ref="AV147:AV149"/>
    <mergeCell ref="AW147:AW149"/>
    <mergeCell ref="AV153:AV155"/>
    <mergeCell ref="AW153:AW155"/>
    <mergeCell ref="AV150:AV152"/>
    <mergeCell ref="AW150:AW152"/>
    <mergeCell ref="AV108:AV110"/>
    <mergeCell ref="AW108:AW110"/>
    <mergeCell ref="AL126:AL128"/>
    <mergeCell ref="AM126:AM128"/>
    <mergeCell ref="AN117:AN119"/>
    <mergeCell ref="AO117:AO119"/>
    <mergeCell ref="AL156:AL158"/>
    <mergeCell ref="AM156:AM158"/>
    <mergeCell ref="AL150:AL152"/>
    <mergeCell ref="AM150:AM152"/>
    <mergeCell ref="AL144:AL146"/>
    <mergeCell ref="AM144:AM146"/>
    <mergeCell ref="AL138:AL140"/>
    <mergeCell ref="AU129:AU131"/>
    <mergeCell ref="AU117:AU119"/>
    <mergeCell ref="AI111:AI113"/>
    <mergeCell ref="AG117:AG119"/>
    <mergeCell ref="AK111:AK113"/>
    <mergeCell ref="W138:W140"/>
    <mergeCell ref="AT114:AT116"/>
    <mergeCell ref="AG141:AG143"/>
    <mergeCell ref="W144:W146"/>
    <mergeCell ref="W147:W149"/>
    <mergeCell ref="W150:W152"/>
    <mergeCell ref="V123:V125"/>
    <mergeCell ref="V126:V128"/>
    <mergeCell ref="V129:V131"/>
    <mergeCell ref="V132:V134"/>
    <mergeCell ref="V135:V137"/>
    <mergeCell ref="V138:V140"/>
    <mergeCell ref="V141:V143"/>
    <mergeCell ref="AK144:AK146"/>
    <mergeCell ref="AK147:AK149"/>
    <mergeCell ref="AK150:AK152"/>
    <mergeCell ref="AE144:AE146"/>
    <mergeCell ref="AF111:AF113"/>
    <mergeCell ref="AT111:AT113"/>
    <mergeCell ref="AU111:AU113"/>
    <mergeCell ref="AT102:AT104"/>
    <mergeCell ref="AU102:AU104"/>
    <mergeCell ref="AS150:AS152"/>
    <mergeCell ref="AT144:AT146"/>
    <mergeCell ref="AQ150:AQ152"/>
    <mergeCell ref="AR144:AR146"/>
    <mergeCell ref="AS144:AS146"/>
    <mergeCell ref="AU144:AU146"/>
    <mergeCell ref="AT147:AT149"/>
    <mergeCell ref="AU147:AU149"/>
    <mergeCell ref="AT150:AT152"/>
    <mergeCell ref="AP141:AP143"/>
    <mergeCell ref="AQ141:AQ143"/>
    <mergeCell ref="AL129:AL131"/>
    <mergeCell ref="AM129:AM131"/>
    <mergeCell ref="AL120:AL122"/>
    <mergeCell ref="AM120:AM122"/>
    <mergeCell ref="AS105:AS107"/>
    <mergeCell ref="AP108:AP110"/>
    <mergeCell ref="AQ108:AQ110"/>
    <mergeCell ref="AJ144:AJ146"/>
    <mergeCell ref="AJ147:AJ149"/>
    <mergeCell ref="AJ141:AJ143"/>
    <mergeCell ref="AN144:AN146"/>
    <mergeCell ref="AL114:AL116"/>
    <mergeCell ref="AM114:AM116"/>
    <mergeCell ref="V111:V113"/>
    <mergeCell ref="V114:V116"/>
    <mergeCell ref="AP120:AP122"/>
    <mergeCell ref="AP111:AP113"/>
    <mergeCell ref="AQ111:AQ113"/>
    <mergeCell ref="AP114:AP116"/>
    <mergeCell ref="AR123:AR125"/>
    <mergeCell ref="AQ114:AQ116"/>
    <mergeCell ref="AR120:AR122"/>
    <mergeCell ref="AS120:AS122"/>
    <mergeCell ref="AP117:AP119"/>
    <mergeCell ref="AQ117:AQ119"/>
    <mergeCell ref="AG120:AG122"/>
    <mergeCell ref="AR105:AR107"/>
    <mergeCell ref="AT123:AT125"/>
    <mergeCell ref="V153:V155"/>
    <mergeCell ref="V156:V158"/>
    <mergeCell ref="R150:R152"/>
    <mergeCell ref="R153:R155"/>
    <mergeCell ref="R120:R122"/>
    <mergeCell ref="R123:R125"/>
    <mergeCell ref="R126:R128"/>
    <mergeCell ref="R54:R56"/>
    <mergeCell ref="R57:R59"/>
    <mergeCell ref="R81:R83"/>
    <mergeCell ref="R84:R86"/>
    <mergeCell ref="R87:R89"/>
    <mergeCell ref="R90:R92"/>
    <mergeCell ref="U141:U143"/>
    <mergeCell ref="U144:U146"/>
    <mergeCell ref="AY156:AY158"/>
    <mergeCell ref="V150:V152"/>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AT99:AT101"/>
    <mergeCell ref="AR87:AR89"/>
    <mergeCell ref="AS87:AS89"/>
    <mergeCell ref="AP90:AP92"/>
    <mergeCell ref="AQ90:AQ92"/>
    <mergeCell ref="AV90:AV92"/>
    <mergeCell ref="AW90:AW92"/>
    <mergeCell ref="AR90:AR92"/>
    <mergeCell ref="AS90:AS92"/>
    <mergeCell ref="AV105:AV107"/>
    <mergeCell ref="AW105:AW107"/>
    <mergeCell ref="AH150:AH152"/>
    <mergeCell ref="AI150:AI152"/>
    <mergeCell ref="AH153:AH155"/>
    <mergeCell ref="AI153:AI155"/>
    <mergeCell ref="W90:W92"/>
    <mergeCell ref="U132:U134"/>
    <mergeCell ref="U156:U158"/>
    <mergeCell ref="AW132:AW134"/>
    <mergeCell ref="AR126:AR128"/>
    <mergeCell ref="AS126:AS128"/>
    <mergeCell ref="AS129:AS131"/>
    <mergeCell ref="AR132:AR134"/>
    <mergeCell ref="AH156:AH158"/>
    <mergeCell ref="V117:V119"/>
    <mergeCell ref="T153:T155"/>
    <mergeCell ref="AU90:AU92"/>
    <mergeCell ref="AN156:AN158"/>
    <mergeCell ref="AO156:AO158"/>
    <mergeCell ref="AL153:AL155"/>
    <mergeCell ref="AH147:AH149"/>
    <mergeCell ref="AI90:AI92"/>
    <mergeCell ref="AE87:AE89"/>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S87:S89"/>
    <mergeCell ref="S90:S92"/>
    <mergeCell ref="W135:W137"/>
    <mergeCell ref="V120:V122"/>
    <mergeCell ref="Q144:Q146"/>
    <mergeCell ref="Q147:Q149"/>
    <mergeCell ref="R144:R146"/>
    <mergeCell ref="R147:R149"/>
    <mergeCell ref="AG66:AG68"/>
    <mergeCell ref="AG69:AG71"/>
    <mergeCell ref="AG72:AG74"/>
    <mergeCell ref="AG75:AG77"/>
    <mergeCell ref="AG78:AG80"/>
    <mergeCell ref="AG81:AG83"/>
    <mergeCell ref="AG84:AG86"/>
    <mergeCell ref="AG87:AG89"/>
    <mergeCell ref="AG90:AG92"/>
    <mergeCell ref="AG93:AG95"/>
    <mergeCell ref="AH132:AH134"/>
    <mergeCell ref="AI132:AI134"/>
    <mergeCell ref="AH126:AH128"/>
    <mergeCell ref="AI123:AI125"/>
    <mergeCell ref="AI126:AI128"/>
    <mergeCell ref="AI117:AI119"/>
    <mergeCell ref="AH117:AH119"/>
    <mergeCell ref="AH141:AH143"/>
    <mergeCell ref="AH111:AH113"/>
    <mergeCell ref="W78:W80"/>
    <mergeCell ref="W81:W83"/>
    <mergeCell ref="W84:W86"/>
    <mergeCell ref="U42:U44"/>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T150:T152"/>
    <mergeCell ref="S69:S71"/>
    <mergeCell ref="H9:H11"/>
    <mergeCell ref="H12:H14"/>
    <mergeCell ref="H15:H17"/>
    <mergeCell ref="H18:H20"/>
    <mergeCell ref="H21:H23"/>
    <mergeCell ref="H24:H26"/>
    <mergeCell ref="H27:H29"/>
    <mergeCell ref="O5:AE5"/>
    <mergeCell ref="V12:V14"/>
    <mergeCell ref="U36:U38"/>
    <mergeCell ref="U39:U41"/>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L54:L56"/>
    <mergeCell ref="L57:L59"/>
    <mergeCell ref="H30:H32"/>
    <mergeCell ref="H33:H35"/>
    <mergeCell ref="H36:H38"/>
    <mergeCell ref="H39:H41"/>
    <mergeCell ref="H42:H44"/>
    <mergeCell ref="H7:H8"/>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O135:O137"/>
    <mergeCell ref="O138:O140"/>
    <mergeCell ref="K48:K50"/>
    <mergeCell ref="K51:K53"/>
    <mergeCell ref="K54:K56"/>
    <mergeCell ref="K60:K62"/>
    <mergeCell ref="K156:K158"/>
    <mergeCell ref="H132:H134"/>
    <mergeCell ref="H135:H137"/>
    <mergeCell ref="H138:H140"/>
    <mergeCell ref="H141:H143"/>
    <mergeCell ref="H144:H146"/>
    <mergeCell ref="L153:L155"/>
    <mergeCell ref="J117:J119"/>
    <mergeCell ref="L132:L134"/>
    <mergeCell ref="K120:K122"/>
    <mergeCell ref="K123:K125"/>
    <mergeCell ref="K126:K128"/>
    <mergeCell ref="K129:K131"/>
    <mergeCell ref="E117:E119"/>
    <mergeCell ref="K132:K134"/>
    <mergeCell ref="K150:K152"/>
    <mergeCell ref="M150:M152"/>
    <mergeCell ref="M153:M155"/>
    <mergeCell ref="N105:N107"/>
    <mergeCell ref="N108:N110"/>
    <mergeCell ref="N111:N113"/>
    <mergeCell ref="N114:N116"/>
    <mergeCell ref="N117:N119"/>
    <mergeCell ref="M39:M41"/>
    <mergeCell ref="AP150:AP152"/>
    <mergeCell ref="AQ153:AQ155"/>
    <mergeCell ref="AR150:AR152"/>
    <mergeCell ref="G150:G152"/>
    <mergeCell ref="L135:L137"/>
    <mergeCell ref="F117:F119"/>
    <mergeCell ref="I117:I119"/>
    <mergeCell ref="I123:I125"/>
    <mergeCell ref="I126:I128"/>
    <mergeCell ref="L141:L143"/>
    <mergeCell ref="L144:L146"/>
    <mergeCell ref="L147:L149"/>
    <mergeCell ref="L150:L152"/>
    <mergeCell ref="O120:O122"/>
    <mergeCell ref="I51:I53"/>
    <mergeCell ref="I54:I56"/>
    <mergeCell ref="I57:I59"/>
    <mergeCell ref="I72:I74"/>
    <mergeCell ref="I75:I77"/>
    <mergeCell ref="I78:I80"/>
    <mergeCell ref="I81:I83"/>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K63:K65"/>
    <mergeCell ref="K66:K68"/>
    <mergeCell ref="K69:K71"/>
    <mergeCell ref="N93:N95"/>
    <mergeCell ref="M90:M92"/>
    <mergeCell ref="K135:K137"/>
    <mergeCell ref="K138:K140"/>
    <mergeCell ref="K141:K143"/>
    <mergeCell ref="K144:K146"/>
    <mergeCell ref="K147:K149"/>
    <mergeCell ref="J96:J98"/>
    <mergeCell ref="J99:J101"/>
    <mergeCell ref="J102:J104"/>
    <mergeCell ref="J105:J107"/>
    <mergeCell ref="J108:J110"/>
    <mergeCell ref="J111:J113"/>
    <mergeCell ref="M123:M125"/>
    <mergeCell ref="M144:M146"/>
    <mergeCell ref="F114:F116"/>
    <mergeCell ref="I99:I101"/>
    <mergeCell ref="M102:M104"/>
    <mergeCell ref="M105:M107"/>
    <mergeCell ref="AH81:AH83"/>
    <mergeCell ref="AH84:AH86"/>
    <mergeCell ref="T90:T92"/>
    <mergeCell ref="AJ84:AJ86"/>
    <mergeCell ref="H153:H155"/>
    <mergeCell ref="P54:P56"/>
    <mergeCell ref="W57:W59"/>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G117:G119"/>
    <mergeCell ref="E84:E86"/>
    <mergeCell ref="E153:E155"/>
    <mergeCell ref="I135:I137"/>
    <mergeCell ref="E138:E140"/>
    <mergeCell ref="I141:I143"/>
    <mergeCell ref="I144:I146"/>
    <mergeCell ref="I147:I149"/>
    <mergeCell ref="I150:I152"/>
    <mergeCell ref="E93:E95"/>
    <mergeCell ref="G93:G95"/>
    <mergeCell ref="F78:F80"/>
    <mergeCell ref="G84:G86"/>
    <mergeCell ref="G81:G83"/>
    <mergeCell ref="G147:G149"/>
    <mergeCell ref="F129:F131"/>
    <mergeCell ref="F132:F134"/>
    <mergeCell ref="G96:G98"/>
    <mergeCell ref="I96:I98"/>
    <mergeCell ref="E99:E101"/>
    <mergeCell ref="G99:G101"/>
    <mergeCell ref="F156:F158"/>
    <mergeCell ref="F153:F155"/>
    <mergeCell ref="F123:F125"/>
    <mergeCell ref="E144:E146"/>
    <mergeCell ref="G144:G146"/>
    <mergeCell ref="E147:E149"/>
    <mergeCell ref="BH147:BH149"/>
    <mergeCell ref="BI147:BI149"/>
    <mergeCell ref="BR105:BR107"/>
    <mergeCell ref="BS105:BS107"/>
    <mergeCell ref="BT105:BT107"/>
    <mergeCell ref="BK114:BK116"/>
    <mergeCell ref="BJ114:BJ116"/>
    <mergeCell ref="BJ117:BJ119"/>
    <mergeCell ref="BH93:BH95"/>
    <mergeCell ref="BI93:BI95"/>
    <mergeCell ref="BH90:BH92"/>
    <mergeCell ref="BI90:BI92"/>
    <mergeCell ref="BG81:BG83"/>
    <mergeCell ref="BG63:BG65"/>
    <mergeCell ref="BG69:BG71"/>
    <mergeCell ref="BG72:BG74"/>
    <mergeCell ref="BA84:BA86"/>
    <mergeCell ref="BB78:BB80"/>
    <mergeCell ref="BC78:BC80"/>
    <mergeCell ref="AZ102:AZ104"/>
    <mergeCell ref="BA102:BA104"/>
    <mergeCell ref="BF111:BF113"/>
    <mergeCell ref="BF105:BF107"/>
    <mergeCell ref="BB72:BB74"/>
    <mergeCell ref="BC72:BC74"/>
    <mergeCell ref="AZ84:AZ86"/>
    <mergeCell ref="BA114:BA116"/>
    <mergeCell ref="AP147:AP149"/>
    <mergeCell ref="AQ147:AQ149"/>
    <mergeCell ref="AY84:AY86"/>
    <mergeCell ref="AP93:AP95"/>
    <mergeCell ref="AQ93:AQ95"/>
    <mergeCell ref="AV93:AV95"/>
    <mergeCell ref="AW93:AW95"/>
    <mergeCell ref="AR99:AR101"/>
    <mergeCell ref="AS99:AS101"/>
    <mergeCell ref="AU105:AU107"/>
    <mergeCell ref="AT120:AT122"/>
    <mergeCell ref="AV132:AV134"/>
    <mergeCell ref="AW135:AW137"/>
    <mergeCell ref="BA123:BA125"/>
    <mergeCell ref="AY123:AY125"/>
    <mergeCell ref="AX126:AX128"/>
    <mergeCell ref="AY126:AY128"/>
    <mergeCell ref="AX129:AX131"/>
    <mergeCell ref="AY129:AY131"/>
    <mergeCell ref="AX120:AX122"/>
    <mergeCell ref="AY135:AY137"/>
    <mergeCell ref="BE114:BE116"/>
    <mergeCell ref="BF132:BF134"/>
    <mergeCell ref="BG132:BG134"/>
    <mergeCell ref="BB129:BB131"/>
    <mergeCell ref="AX108:AX110"/>
    <mergeCell ref="BA111:BA113"/>
    <mergeCell ref="BH126:BH128"/>
    <mergeCell ref="AU123:AU125"/>
    <mergeCell ref="BF135:BF137"/>
    <mergeCell ref="BG135:BG137"/>
    <mergeCell ref="BI99:BI101"/>
    <mergeCell ref="BH102:BH104"/>
    <mergeCell ref="BI102:BI104"/>
    <mergeCell ref="BH111:BH113"/>
    <mergeCell ref="BI111:BI113"/>
    <mergeCell ref="AZ123:AZ125"/>
    <mergeCell ref="BI114:BI116"/>
    <mergeCell ref="BH117:BH119"/>
    <mergeCell ref="CB117:CB119"/>
    <mergeCell ref="CC117:CC119"/>
    <mergeCell ref="CD117:CD119"/>
    <mergeCell ref="CA111:CA113"/>
    <mergeCell ref="CB111:CB113"/>
    <mergeCell ref="BX120:BX122"/>
    <mergeCell ref="BY120:BY122"/>
    <mergeCell ref="BZ120:BZ122"/>
    <mergeCell ref="CA120:CA122"/>
    <mergeCell ref="CB120:CB122"/>
    <mergeCell ref="CC120:CC122"/>
    <mergeCell ref="CD120:CD122"/>
    <mergeCell ref="BW123:BW125"/>
    <mergeCell ref="BX123:BX125"/>
    <mergeCell ref="BY123:BY125"/>
    <mergeCell ref="BZ123:BZ125"/>
    <mergeCell ref="BV147:BV149"/>
    <mergeCell ref="BH96:BH98"/>
    <mergeCell ref="BI96:BI98"/>
    <mergeCell ref="CC96:CC98"/>
    <mergeCell ref="CD96:CD98"/>
    <mergeCell ref="CD99:CD101"/>
    <mergeCell ref="CC105:CC107"/>
    <mergeCell ref="CD105:CD107"/>
    <mergeCell ref="BN108:BN110"/>
    <mergeCell ref="BO108:BO110"/>
    <mergeCell ref="BP108:BP110"/>
    <mergeCell ref="BQ108:BQ110"/>
    <mergeCell ref="BR108:BR110"/>
    <mergeCell ref="BS108:BS110"/>
    <mergeCell ref="BT108:BT110"/>
    <mergeCell ref="BU108:BU110"/>
    <mergeCell ref="BV108:BV110"/>
    <mergeCell ref="BM105:BM107"/>
    <mergeCell ref="BN105:BN107"/>
    <mergeCell ref="BO105:BO107"/>
    <mergeCell ref="BP105:BP107"/>
    <mergeCell ref="BQ105:BQ107"/>
    <mergeCell ref="BZ105:BZ107"/>
    <mergeCell ref="CA105:CA107"/>
    <mergeCell ref="CA123:CA125"/>
    <mergeCell ref="BS135:BS137"/>
    <mergeCell ref="CC141:CC143"/>
    <mergeCell ref="CD141:CD143"/>
    <mergeCell ref="BR144:BR146"/>
    <mergeCell ref="BS144:BS146"/>
    <mergeCell ref="BT144:BT146"/>
    <mergeCell ref="CC144:CC146"/>
    <mergeCell ref="BT141:BT143"/>
    <mergeCell ref="BU147:BU149"/>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DF135:DF137"/>
    <mergeCell ref="DE138:DE140"/>
    <mergeCell ref="DE135:DE137"/>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E108:DE110"/>
    <mergeCell ref="CN129:CN131"/>
    <mergeCell ref="CN144:CN146"/>
    <mergeCell ref="CL132:CL134"/>
    <mergeCell ref="DF93:DF95"/>
    <mergeCell ref="CZ93:CZ95"/>
    <mergeCell ref="CZ117:CZ119"/>
    <mergeCell ref="CU105:CU107"/>
    <mergeCell ref="CV105:CV107"/>
    <mergeCell ref="CW102:CW104"/>
    <mergeCell ref="CW105:CW107"/>
    <mergeCell ref="CY99:CY101"/>
    <mergeCell ref="CQ132:CQ134"/>
    <mergeCell ref="CR132:CR134"/>
    <mergeCell ref="CY108:CY110"/>
    <mergeCell ref="CZ108:CZ110"/>
    <mergeCell ref="CS111:CS113"/>
    <mergeCell ref="CT111:CT113"/>
    <mergeCell ref="CY111:CY113"/>
    <mergeCell ref="CZ111:CZ113"/>
    <mergeCell ref="CS108:CS110"/>
    <mergeCell ref="CM129:CM131"/>
    <mergeCell ref="DE126:DE128"/>
    <mergeCell ref="DF126:DF128"/>
    <mergeCell ref="DE129:DE131"/>
    <mergeCell ref="DF129:DF131"/>
    <mergeCell ref="DE132:DE134"/>
    <mergeCell ref="DF132:DF134"/>
    <mergeCell ref="DF108:DF110"/>
    <mergeCell ref="DE111:DE113"/>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C108:DC110"/>
    <mergeCell ref="DD108:DD110"/>
    <mergeCell ref="CO114:CO116"/>
    <mergeCell ref="CP114:CP116"/>
    <mergeCell ref="CS114:CS116"/>
    <mergeCell ref="CT114:CT116"/>
    <mergeCell ref="CU114:CU116"/>
    <mergeCell ref="DA129:DA131"/>
    <mergeCell ref="CR123:CR125"/>
    <mergeCell ref="CT105:CT107"/>
    <mergeCell ref="CL111:CL113"/>
    <mergeCell ref="CH141:CH143"/>
    <mergeCell ref="DB126:DB128"/>
    <mergeCell ref="CO129:CO131"/>
    <mergeCell ref="CP129:CP131"/>
    <mergeCell ref="CS129:CS131"/>
    <mergeCell ref="CT129:CT131"/>
    <mergeCell ref="CY129:CY131"/>
    <mergeCell ref="CE147:CE149"/>
    <mergeCell ref="CE117:CE119"/>
    <mergeCell ref="CE120:CE122"/>
    <mergeCell ref="CE123:CE125"/>
    <mergeCell ref="CE126:CE128"/>
    <mergeCell ref="CE129:CE131"/>
    <mergeCell ref="CE132:CE134"/>
    <mergeCell ref="CK114:CK116"/>
    <mergeCell ref="CJ114:CJ116"/>
    <mergeCell ref="CL114:CL116"/>
    <mergeCell ref="CL105:CL107"/>
    <mergeCell ref="CQ120:CQ122"/>
    <mergeCell ref="CR120:CR122"/>
    <mergeCell ref="CJ102:CJ104"/>
    <mergeCell ref="CO93:CO95"/>
    <mergeCell ref="CP93:CP95"/>
    <mergeCell ref="CS93:CS95"/>
    <mergeCell ref="CT93:CT95"/>
    <mergeCell ref="CM114:CM116"/>
    <mergeCell ref="CN114:CN116"/>
    <mergeCell ref="CK147:CK149"/>
    <mergeCell ref="CM102:CM104"/>
    <mergeCell ref="CT102:CT104"/>
    <mergeCell ref="CH114:CH116"/>
    <mergeCell ref="CF144:CF146"/>
    <mergeCell ref="CG144:CG146"/>
    <mergeCell ref="CK96:CK98"/>
    <mergeCell ref="CK99:CK101"/>
    <mergeCell ref="CK102:CK104"/>
    <mergeCell ref="CI102:CI104"/>
    <mergeCell ref="CK111:CK113"/>
    <mergeCell ref="CI144:CI146"/>
    <mergeCell ref="CJ144:CJ146"/>
    <mergeCell ref="CI111:CI113"/>
    <mergeCell ref="CJ111:CJ113"/>
    <mergeCell ref="CI114:CI116"/>
    <mergeCell ref="CJ108:CJ110"/>
    <mergeCell ref="CK117:CK119"/>
    <mergeCell ref="CK120:CK122"/>
    <mergeCell ref="CV114:CV116"/>
    <mergeCell ref="CU117:CU119"/>
    <mergeCell ref="CV117:CV119"/>
    <mergeCell ref="CW114:CW116"/>
    <mergeCell ref="CW117:CW119"/>
    <mergeCell ref="CQ114:CQ116"/>
    <mergeCell ref="CQ117:CQ119"/>
    <mergeCell ref="CR117:CR119"/>
    <mergeCell ref="CK138:CK140"/>
    <mergeCell ref="CZ99:CZ101"/>
    <mergeCell ref="CU96:CU98"/>
    <mergeCell ref="CS87:CS89"/>
    <mergeCell ref="CT87:CT89"/>
    <mergeCell ref="CY87:CY89"/>
    <mergeCell ref="CZ87:CZ89"/>
    <mergeCell ref="CT123:CT125"/>
    <mergeCell ref="CQ123:CQ125"/>
    <mergeCell ref="CE141:CE143"/>
    <mergeCell ref="CE144:CE146"/>
    <mergeCell ref="CM93:CM95"/>
    <mergeCell ref="CL96:CL98"/>
    <mergeCell ref="CF111:CF113"/>
    <mergeCell ref="CI96:CI98"/>
    <mergeCell ref="CJ96:CJ98"/>
    <mergeCell ref="CX144:CX146"/>
    <mergeCell ref="CX147:CX149"/>
    <mergeCell ref="CO135:CO137"/>
    <mergeCell ref="CP135:CP137"/>
    <mergeCell ref="CS135:CS137"/>
    <mergeCell ref="CT135:CT137"/>
    <mergeCell ref="CW135:CW137"/>
    <mergeCell ref="CY135:CY137"/>
    <mergeCell ref="CY132:CY134"/>
    <mergeCell ref="CW132:CW134"/>
    <mergeCell ref="CQ138:CQ140"/>
    <mergeCell ref="CR138:CR140"/>
    <mergeCell ref="CZ135:CZ137"/>
    <mergeCell ref="CU126:CU128"/>
    <mergeCell ref="CX135:CX137"/>
    <mergeCell ref="CY138:CY140"/>
    <mergeCell ref="CZ138:CZ140"/>
    <mergeCell ref="CU132:CU134"/>
    <mergeCell ref="CU99:CU101"/>
    <mergeCell ref="CV99:CV101"/>
    <mergeCell ref="CQ96:CQ98"/>
    <mergeCell ref="CR96:CR98"/>
    <mergeCell ref="CQ99:CQ101"/>
    <mergeCell ref="CR99:CR101"/>
    <mergeCell ref="CN93:CN95"/>
    <mergeCell ref="DA114:DA116"/>
    <mergeCell ref="CY93:CY95"/>
    <mergeCell ref="DA117:DA119"/>
    <mergeCell ref="DB117:DB119"/>
    <mergeCell ref="DA108:DA110"/>
    <mergeCell ref="DB108:DB110"/>
    <mergeCell ref="DA123:DA125"/>
    <mergeCell ref="DB123:DB125"/>
    <mergeCell ref="DD102:DD104"/>
    <mergeCell ref="DE87:DE89"/>
    <mergeCell ref="DE93:DE95"/>
    <mergeCell ref="DE96:DE98"/>
    <mergeCell ref="DB84:DB86"/>
    <mergeCell ref="DA84:DA86"/>
    <mergeCell ref="CX87:CX89"/>
    <mergeCell ref="DA111:DA113"/>
    <mergeCell ref="DB111:DB113"/>
    <mergeCell ref="CT108:CT110"/>
    <mergeCell ref="CU108:CU110"/>
    <mergeCell ref="CV108:CV110"/>
    <mergeCell ref="CU111:CU113"/>
    <mergeCell ref="CV111:CV113"/>
    <mergeCell ref="CW108:CW110"/>
    <mergeCell ref="CW111:CW113"/>
    <mergeCell ref="CQ108:CQ110"/>
    <mergeCell ref="CU123:CU125"/>
    <mergeCell ref="CV123:CV125"/>
    <mergeCell ref="CW120:CW122"/>
    <mergeCell ref="CW123:CW125"/>
    <mergeCell ref="CY114:CY116"/>
    <mergeCell ref="CY105:CY107"/>
    <mergeCell ref="CY120:CY122"/>
    <mergeCell ref="CZ120:CZ122"/>
    <mergeCell ref="DC105:DC107"/>
    <mergeCell ref="CO105:CO107"/>
    <mergeCell ref="CP105:CP107"/>
    <mergeCell ref="CV120:CV122"/>
    <mergeCell ref="DB90:DB92"/>
    <mergeCell ref="DA93:DA95"/>
    <mergeCell ref="DB93:DB95"/>
    <mergeCell ref="CY102:CY104"/>
    <mergeCell ref="CZ102:CZ104"/>
    <mergeCell ref="DA102:DA104"/>
    <mergeCell ref="CU90:CU92"/>
    <mergeCell ref="CV90:CV92"/>
    <mergeCell ref="CU93:CU95"/>
    <mergeCell ref="CV93:CV95"/>
    <mergeCell ref="CW90:CW92"/>
    <mergeCell ref="CW93:CW95"/>
    <mergeCell ref="CW96:CW98"/>
    <mergeCell ref="CW99:CW101"/>
    <mergeCell ref="CY90:CY92"/>
    <mergeCell ref="CZ90:CZ92"/>
    <mergeCell ref="CO99:CO101"/>
    <mergeCell ref="CP99:CP101"/>
    <mergeCell ref="CS99:CS101"/>
    <mergeCell ref="DA87:DA89"/>
    <mergeCell ref="DA150:DA152"/>
    <mergeCell ref="DB150:DB152"/>
    <mergeCell ref="CW141:CW143"/>
    <mergeCell ref="CW144:CW146"/>
    <mergeCell ref="CW147:CW149"/>
    <mergeCell ref="DB144:DB146"/>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O81:CO83"/>
    <mergeCell ref="CP81:CP83"/>
    <mergeCell ref="CS81:CS83"/>
    <mergeCell ref="CT81:CT83"/>
    <mergeCell ref="CQ78:CQ80"/>
    <mergeCell ref="CR78:CR80"/>
    <mergeCell ref="CM126:CM128"/>
    <mergeCell ref="CM123:CM125"/>
    <mergeCell ref="CM132:CM134"/>
    <mergeCell ref="CN132:CN134"/>
    <mergeCell ref="CM135:CM137"/>
    <mergeCell ref="CN135:CN137"/>
    <mergeCell ref="CT138:CT140"/>
    <mergeCell ref="CO132:CO134"/>
    <mergeCell ref="CP132:CP134"/>
    <mergeCell ref="DA90:DA92"/>
    <mergeCell ref="DA126:DA128"/>
    <mergeCell ref="CZ129:CZ131"/>
    <mergeCell ref="CV126:CV128"/>
    <mergeCell ref="CU129:CU131"/>
    <mergeCell ref="CV129:CV131"/>
    <mergeCell ref="CY126:CY128"/>
    <mergeCell ref="CZ126:CZ128"/>
    <mergeCell ref="CW126:CW128"/>
    <mergeCell ref="CU138:CU140"/>
    <mergeCell ref="CV138:CV140"/>
    <mergeCell ref="CO138:CO140"/>
    <mergeCell ref="CP138:CP140"/>
    <mergeCell ref="CS138:CS140"/>
    <mergeCell ref="CV132:CV134"/>
    <mergeCell ref="CU135:CU137"/>
    <mergeCell ref="CV135:CV137"/>
    <mergeCell ref="CS132:CS134"/>
    <mergeCell ref="CT132:CT134"/>
    <mergeCell ref="CQ135:CQ137"/>
    <mergeCell ref="CR135:CR137"/>
    <mergeCell ref="CU84:CU86"/>
    <mergeCell ref="CV84:CV86"/>
    <mergeCell ref="CU87:CU89"/>
    <mergeCell ref="CO78:CO80"/>
    <mergeCell ref="CP78:CP80"/>
    <mergeCell ref="CS78:CS80"/>
    <mergeCell ref="CT78:CT80"/>
    <mergeCell ref="CM90:CM92"/>
    <mergeCell ref="CN90:CN92"/>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CW54:CW56"/>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P150:CP152"/>
    <mergeCell ref="CS150:CS152"/>
    <mergeCell ref="CT150:CT152"/>
    <mergeCell ref="CU150:CU152"/>
    <mergeCell ref="CV150:CV152"/>
    <mergeCell ref="DB78:DB80"/>
    <mergeCell ref="DA81:DA83"/>
    <mergeCell ref="DB81:DB83"/>
    <mergeCell ref="CZ114:CZ116"/>
    <mergeCell ref="CY117:CY119"/>
    <mergeCell ref="CW129:CW131"/>
    <mergeCell ref="CO153:CO155"/>
    <mergeCell ref="CP153:CP155"/>
    <mergeCell ref="CY147:CY149"/>
    <mergeCell ref="CZ147:CZ149"/>
    <mergeCell ref="DA147:DA149"/>
    <mergeCell ref="CR54:CR56"/>
    <mergeCell ref="CM153:CM155"/>
    <mergeCell ref="CN153:CN155"/>
    <mergeCell ref="CQ63:CQ65"/>
    <mergeCell ref="CR63:CR65"/>
    <mergeCell ref="CW60:CW62"/>
    <mergeCell ref="CU51:CU53"/>
    <mergeCell ref="CV51:CV53"/>
    <mergeCell ref="CY30:CY32"/>
    <mergeCell ref="CW33:CW35"/>
    <mergeCell ref="DA36:DA38"/>
    <mergeCell ref="DB36:DB38"/>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T69:CT71"/>
    <mergeCell ref="CU69:CU71"/>
    <mergeCell ref="CV69:CV71"/>
    <mergeCell ref="CY81:CY83"/>
    <mergeCell ref="CU78:CU80"/>
    <mergeCell ref="CV78:CV80"/>
    <mergeCell ref="CR57:CR59"/>
    <mergeCell ref="DA54:DA56"/>
    <mergeCell ref="DB54:DB56"/>
    <mergeCell ref="DA57:DA59"/>
    <mergeCell ref="CW36:CW38"/>
    <mergeCell ref="CW39:CW41"/>
    <mergeCell ref="CV39:CV41"/>
    <mergeCell ref="CV60:CV62"/>
    <mergeCell ref="CU63:CU65"/>
    <mergeCell ref="DB147:DB149"/>
    <mergeCell ref="CQ150:CQ152"/>
    <mergeCell ref="CS153:CS155"/>
    <mergeCell ref="CU153:CU155"/>
    <mergeCell ref="CV153:CV155"/>
    <mergeCell ref="CU141:CU143"/>
    <mergeCell ref="CV141:CV143"/>
    <mergeCell ref="CQ153:CQ155"/>
    <mergeCell ref="CR153:CR155"/>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CU33:CU35"/>
    <mergeCell ref="CV33:CV35"/>
    <mergeCell ref="CY54:CY56"/>
    <mergeCell ref="CZ54:CZ56"/>
    <mergeCell ref="CO54:CO56"/>
    <mergeCell ref="CQ48:CQ50"/>
    <mergeCell ref="CR48:CR50"/>
    <mergeCell ref="CQ51:CQ53"/>
    <mergeCell ref="CR51:CR53"/>
    <mergeCell ref="CW42:CW44"/>
    <mergeCell ref="DA45:DA47"/>
    <mergeCell ref="DB45:DB47"/>
    <mergeCell ref="DB57:DB59"/>
    <mergeCell ref="CY60:CY62"/>
    <mergeCell ref="CQ60:CQ62"/>
    <mergeCell ref="CR60:CR62"/>
    <mergeCell ref="CP54:CP56"/>
    <mergeCell ref="CW48:CW50"/>
    <mergeCell ref="CU66:CU68"/>
    <mergeCell ref="CP42:CP44"/>
    <mergeCell ref="CS42:CS44"/>
    <mergeCell ref="CU42:CU44"/>
    <mergeCell ref="CP69:CP71"/>
    <mergeCell ref="CS69:CS71"/>
    <mergeCell ref="BF84:BF86"/>
    <mergeCell ref="BB81:BB83"/>
    <mergeCell ref="BA99:BA101"/>
    <mergeCell ref="BF99:BF101"/>
    <mergeCell ref="CO57:CO59"/>
    <mergeCell ref="CH51:CH53"/>
    <mergeCell ref="CK57:CK59"/>
    <mergeCell ref="CG54:CG56"/>
    <mergeCell ref="CN51:CN53"/>
    <mergeCell ref="CA51:CA53"/>
    <mergeCell ref="CD57:CD59"/>
    <mergeCell ref="BK60:BK62"/>
    <mergeCell ref="BL60:BL62"/>
    <mergeCell ref="BM60:BM62"/>
    <mergeCell ref="CO90:CO92"/>
    <mergeCell ref="CP90:CP92"/>
    <mergeCell ref="CS90:CS92"/>
    <mergeCell ref="CT90:CT92"/>
    <mergeCell ref="CQ90:CQ92"/>
    <mergeCell ref="CR90:CR92"/>
    <mergeCell ref="CQ93:CQ95"/>
    <mergeCell ref="CR93:CR95"/>
    <mergeCell ref="CQ81:CQ83"/>
    <mergeCell ref="CR81:CR83"/>
    <mergeCell ref="BF93:BF95"/>
    <mergeCell ref="AZ96:AZ98"/>
    <mergeCell ref="BA96:BA98"/>
    <mergeCell ref="BF96:BF98"/>
    <mergeCell ref="AZ72:AZ74"/>
    <mergeCell ref="BA72:BA74"/>
    <mergeCell ref="BF72:BF74"/>
    <mergeCell ref="BB69:BB71"/>
    <mergeCell ref="BC69:BC71"/>
    <mergeCell ref="CO84:CO86"/>
    <mergeCell ref="CP84:CP86"/>
    <mergeCell ref="CS84:CS86"/>
    <mergeCell ref="CT84:CT86"/>
    <mergeCell ref="CT99:CT101"/>
    <mergeCell ref="CM96:CM98"/>
    <mergeCell ref="CN96:CN98"/>
    <mergeCell ref="CO96:CO98"/>
    <mergeCell ref="CP96:CP98"/>
    <mergeCell ref="CS96:CS98"/>
    <mergeCell ref="CN84:CN86"/>
    <mergeCell ref="CT96:CT98"/>
    <mergeCell ref="CQ87:CQ89"/>
    <mergeCell ref="CR87:CR89"/>
    <mergeCell ref="CQ84:CQ86"/>
    <mergeCell ref="CR84:CR86"/>
    <mergeCell ref="CL93:CL95"/>
    <mergeCell ref="BG93:BG95"/>
    <mergeCell ref="BI66:BI68"/>
    <mergeCell ref="CK60:CK62"/>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C117:BC119"/>
    <mergeCell ref="AZ117:AZ119"/>
    <mergeCell ref="BG117:BG119"/>
    <mergeCell ref="AZ120:AZ122"/>
    <mergeCell ref="BA120:BA122"/>
    <mergeCell ref="BF120:BF122"/>
    <mergeCell ref="BG120:BG122"/>
    <mergeCell ref="BB117:BB119"/>
    <mergeCell ref="BF141:BF143"/>
    <mergeCell ref="BG141:BG143"/>
    <mergeCell ref="BF144:BF146"/>
    <mergeCell ref="BG144:BG146"/>
    <mergeCell ref="BC141:BC143"/>
    <mergeCell ref="BB141:BB143"/>
    <mergeCell ref="BA117:BA119"/>
    <mergeCell ref="AZ132:AZ134"/>
    <mergeCell ref="BA132:BA134"/>
    <mergeCell ref="BB120:BB122"/>
    <mergeCell ref="BC120:BC122"/>
    <mergeCell ref="BE144:BE146"/>
    <mergeCell ref="BD147:BD149"/>
    <mergeCell ref="BE147:BE149"/>
    <mergeCell ref="BD150:BD152"/>
    <mergeCell ref="BA135:BA137"/>
    <mergeCell ref="BA129:BA131"/>
    <mergeCell ref="BC132:BC134"/>
    <mergeCell ref="BF123:BF125"/>
    <mergeCell ref="BG123:BG125"/>
    <mergeCell ref="AZ126:AZ128"/>
    <mergeCell ref="BA126:BA128"/>
    <mergeCell ref="BF126:BF128"/>
    <mergeCell ref="BG126:BG128"/>
    <mergeCell ref="BC126:BC128"/>
    <mergeCell ref="BE141:BE143"/>
    <mergeCell ref="BB144:BB146"/>
    <mergeCell ref="BD117:BD119"/>
    <mergeCell ref="BE117:BE119"/>
    <mergeCell ref="BD120:BD122"/>
    <mergeCell ref="BE120:BE122"/>
    <mergeCell ref="BD132:BD134"/>
    <mergeCell ref="BE132:BE134"/>
    <mergeCell ref="BF138:BF140"/>
    <mergeCell ref="BG138:BG140"/>
    <mergeCell ref="BB135:BB137"/>
    <mergeCell ref="BC135:BC137"/>
    <mergeCell ref="BB138:BB140"/>
    <mergeCell ref="BC138:BC140"/>
    <mergeCell ref="BF129:BF131"/>
    <mergeCell ref="BB156:BB158"/>
    <mergeCell ref="BC156:BC158"/>
    <mergeCell ref="AZ129:AZ131"/>
    <mergeCell ref="AQ87:AQ89"/>
    <mergeCell ref="AZ42:AZ44"/>
    <mergeCell ref="BA42:BA44"/>
    <mergeCell ref="BF42:BF44"/>
    <mergeCell ref="BG42:BG44"/>
    <mergeCell ref="BB39:BB41"/>
    <mergeCell ref="BC39:BC41"/>
    <mergeCell ref="BC42:BC44"/>
    <mergeCell ref="AZ45:AZ47"/>
    <mergeCell ref="BA45:BA47"/>
    <mergeCell ref="BE39:BE41"/>
    <mergeCell ref="BB45:BB47"/>
    <mergeCell ref="BC45:BC47"/>
    <mergeCell ref="BB48:BB50"/>
    <mergeCell ref="BC48:BC50"/>
    <mergeCell ref="BD48:BD50"/>
    <mergeCell ref="BD123:BD125"/>
    <mergeCell ref="BE123:BE125"/>
    <mergeCell ref="BD126:BD128"/>
    <mergeCell ref="BE126:BE128"/>
    <mergeCell ref="BD129:BD131"/>
    <mergeCell ref="BE129:BE131"/>
    <mergeCell ref="BD66:BD68"/>
    <mergeCell ref="BB60:BB62"/>
    <mergeCell ref="BA60:BA62"/>
    <mergeCell ref="BF60:BF62"/>
    <mergeCell ref="BC54:BC56"/>
    <mergeCell ref="AZ60:AZ62"/>
    <mergeCell ref="AZ69:AZ71"/>
    <mergeCell ref="BG66:BG68"/>
    <mergeCell ref="BF54:BF56"/>
    <mergeCell ref="BF63:BF65"/>
    <mergeCell ref="BA78:BA80"/>
    <mergeCell ref="BF78:BF80"/>
    <mergeCell ref="BG78:BG80"/>
    <mergeCell ref="BB75:BB77"/>
    <mergeCell ref="BC75:BC77"/>
    <mergeCell ref="BA69:BA71"/>
    <mergeCell ref="BF69:BF71"/>
    <mergeCell ref="BA81:BA83"/>
    <mergeCell ref="AZ63:AZ65"/>
    <mergeCell ref="BC57:BC59"/>
    <mergeCell ref="AZ66:AZ68"/>
    <mergeCell ref="BD51:BD53"/>
    <mergeCell ref="BE51:BE53"/>
    <mergeCell ref="BD54:BD56"/>
    <mergeCell ref="BE54:BE56"/>
    <mergeCell ref="BD57:BD59"/>
    <mergeCell ref="BF102:BF104"/>
    <mergeCell ref="BG102:BG104"/>
    <mergeCell ref="BD102:BD104"/>
    <mergeCell ref="BE102:BE104"/>
    <mergeCell ref="AZ75:AZ77"/>
    <mergeCell ref="BB51:BB53"/>
    <mergeCell ref="BC51:BC53"/>
    <mergeCell ref="BG84:BG86"/>
    <mergeCell ref="BC81:BC83"/>
    <mergeCell ref="BB84:BB86"/>
    <mergeCell ref="BC84:BC86"/>
    <mergeCell ref="BA75:BA77"/>
    <mergeCell ref="BF75:BF77"/>
    <mergeCell ref="BA66:BA68"/>
    <mergeCell ref="BF66:BF68"/>
    <mergeCell ref="BB54:BB56"/>
    <mergeCell ref="AP75:AP77"/>
    <mergeCell ref="AQ75:AQ77"/>
    <mergeCell ref="AV75:AV77"/>
    <mergeCell ref="AW75:AW77"/>
    <mergeCell ref="AP78:AP80"/>
    <mergeCell ref="AQ78:AQ80"/>
    <mergeCell ref="AV78:AV80"/>
    <mergeCell ref="AW78:AW80"/>
    <mergeCell ref="AR75:AR77"/>
    <mergeCell ref="AS75:AS77"/>
    <mergeCell ref="AR78:AR80"/>
    <mergeCell ref="AT66:AT68"/>
    <mergeCell ref="AU66:AU68"/>
    <mergeCell ref="AT69:AT71"/>
    <mergeCell ref="AU69:AU71"/>
    <mergeCell ref="AT72:AT74"/>
    <mergeCell ref="AU72:AU74"/>
    <mergeCell ref="AP66:AP68"/>
    <mergeCell ref="AQ66:AQ68"/>
    <mergeCell ref="AV66:AV68"/>
    <mergeCell ref="AW66:AW68"/>
    <mergeCell ref="AS78:AS80"/>
    <mergeCell ref="AP81:AP83"/>
    <mergeCell ref="AQ81:AQ83"/>
    <mergeCell ref="AV81:AV83"/>
    <mergeCell ref="AW81:AW83"/>
    <mergeCell ref="AT84:AT86"/>
    <mergeCell ref="AU84:AU86"/>
    <mergeCell ref="AS69:AS71"/>
    <mergeCell ref="AP72:AP74"/>
    <mergeCell ref="AQ72:AQ74"/>
    <mergeCell ref="AR84:AR86"/>
    <mergeCell ref="AS84:AS86"/>
    <mergeCell ref="AP84:AP86"/>
    <mergeCell ref="AQ84:AQ86"/>
    <mergeCell ref="AR81:AR83"/>
    <mergeCell ref="AS81:AS83"/>
    <mergeCell ref="AI87:AI89"/>
    <mergeCell ref="AG96:AG98"/>
    <mergeCell ref="AG99:AG101"/>
    <mergeCell ref="AG102:AG104"/>
    <mergeCell ref="V147:V149"/>
    <mergeCell ref="AM138:AM140"/>
    <mergeCell ref="AL147:AL149"/>
    <mergeCell ref="AT87:AT89"/>
    <mergeCell ref="AU87:AU89"/>
    <mergeCell ref="AT90:AT92"/>
    <mergeCell ref="AM147:AM149"/>
    <mergeCell ref="AN120:AN122"/>
    <mergeCell ref="AO120:AO122"/>
    <mergeCell ref="AO144:AO146"/>
    <mergeCell ref="AQ120:AQ122"/>
    <mergeCell ref="AV120:AV122"/>
    <mergeCell ref="AW120:AW122"/>
    <mergeCell ref="AQ123:AQ125"/>
    <mergeCell ref="AV123:AV125"/>
    <mergeCell ref="AW123:AW125"/>
    <mergeCell ref="AV96:AV98"/>
    <mergeCell ref="AW96:AW98"/>
    <mergeCell ref="AR93:AR95"/>
    <mergeCell ref="AS93:AS95"/>
    <mergeCell ref="AR96:AR98"/>
    <mergeCell ref="AS96:AS98"/>
    <mergeCell ref="AP99:AP101"/>
    <mergeCell ref="AQ99:AQ101"/>
    <mergeCell ref="AV99:AV101"/>
    <mergeCell ref="AW99:AW101"/>
    <mergeCell ref="AV135:AV137"/>
    <mergeCell ref="AL102:AL104"/>
    <mergeCell ref="AM102:AM104"/>
    <mergeCell ref="AN96:AN98"/>
    <mergeCell ref="AO96:AO98"/>
    <mergeCell ref="AL96:AL98"/>
    <mergeCell ref="AM96:AM98"/>
    <mergeCell ref="AN99:AN101"/>
    <mergeCell ref="AL99:AL101"/>
    <mergeCell ref="AM99:AM101"/>
    <mergeCell ref="AL93:AL95"/>
    <mergeCell ref="AM93:AM95"/>
    <mergeCell ref="AO93:AO95"/>
    <mergeCell ref="AP135:AP137"/>
    <mergeCell ref="AQ135:AQ137"/>
    <mergeCell ref="AR147:AR149"/>
    <mergeCell ref="AL117:AL119"/>
    <mergeCell ref="AM117:AM119"/>
    <mergeCell ref="AL111:AL113"/>
    <mergeCell ref="AM111:AM113"/>
    <mergeCell ref="AL141:AL143"/>
    <mergeCell ref="AM141:AM143"/>
    <mergeCell ref="AN102:AN104"/>
    <mergeCell ref="AO102:AO104"/>
    <mergeCell ref="AO99:AO101"/>
    <mergeCell ref="AN141:AN143"/>
    <mergeCell ref="AO141:AO143"/>
    <mergeCell ref="AM87:AM89"/>
    <mergeCell ref="AV144:AV146"/>
    <mergeCell ref="AP96:AP98"/>
    <mergeCell ref="AQ96:AQ98"/>
    <mergeCell ref="AR102:AR104"/>
    <mergeCell ref="AS102:AS104"/>
    <mergeCell ref="AP87:AP89"/>
    <mergeCell ref="AN126:AN128"/>
    <mergeCell ref="AO126:AO128"/>
    <mergeCell ref="AL123:AL125"/>
    <mergeCell ref="AG147:AG149"/>
    <mergeCell ref="AG105:AG107"/>
    <mergeCell ref="AD150:AD152"/>
    <mergeCell ref="AH78:AH80"/>
    <mergeCell ref="U87:U89"/>
    <mergeCell ref="U90:U92"/>
    <mergeCell ref="S153:S155"/>
    <mergeCell ref="AH87:AH89"/>
    <mergeCell ref="AF129:AF131"/>
    <mergeCell ref="AJ123:AJ125"/>
    <mergeCell ref="AJ126:AJ128"/>
    <mergeCell ref="AJ129:AJ131"/>
    <mergeCell ref="AK123:AK125"/>
    <mergeCell ref="AH120:AH122"/>
    <mergeCell ref="AI120:AI122"/>
    <mergeCell ref="AN78:AN80"/>
    <mergeCell ref="AI78:AI80"/>
    <mergeCell ref="AF120:AF122"/>
    <mergeCell ref="AJ120:AJ122"/>
    <mergeCell ref="AK120:AK122"/>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M123:AM125"/>
    <mergeCell ref="AF123:AF125"/>
    <mergeCell ref="AN123:AN125"/>
    <mergeCell ref="AO123:AO125"/>
    <mergeCell ref="AH123:AH125"/>
    <mergeCell ref="AJ108:AJ110"/>
    <mergeCell ref="AJ111:AJ113"/>
    <mergeCell ref="AG129:AG131"/>
    <mergeCell ref="AN114:AN116"/>
    <mergeCell ref="AO114:AO116"/>
    <mergeCell ref="AN111:AN113"/>
    <mergeCell ref="AO111:AO113"/>
    <mergeCell ref="AH114:AH116"/>
    <mergeCell ref="AG111:AG113"/>
    <mergeCell ref="AG114:AG116"/>
    <mergeCell ref="AI105:AI107"/>
    <mergeCell ref="AG126:AG128"/>
    <mergeCell ref="AG123:AG125"/>
    <mergeCell ref="U117:U119"/>
    <mergeCell ref="U120:U122"/>
    <mergeCell ref="U123:U125"/>
    <mergeCell ref="U150:U152"/>
    <mergeCell ref="U153:U155"/>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C153:C155"/>
    <mergeCell ref="D135:D137"/>
    <mergeCell ref="P99:P101"/>
    <mergeCell ref="P117:P119"/>
    <mergeCell ref="O90:O92"/>
    <mergeCell ref="M120:M122"/>
    <mergeCell ref="K102:K104"/>
    <mergeCell ref="K105:K107"/>
    <mergeCell ref="E141:E143"/>
    <mergeCell ref="E105:E107"/>
    <mergeCell ref="I132:I134"/>
    <mergeCell ref="B108:B110"/>
    <mergeCell ref="B111:B113"/>
    <mergeCell ref="B114:B116"/>
    <mergeCell ref="B117:B119"/>
    <mergeCell ref="B120:B122"/>
    <mergeCell ref="D120:D122"/>
    <mergeCell ref="F141:F143"/>
    <mergeCell ref="F144:F146"/>
    <mergeCell ref="F147:F149"/>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C111:C113"/>
    <mergeCell ref="C141:C143"/>
    <mergeCell ref="C120:C122"/>
    <mergeCell ref="C123:C125"/>
    <mergeCell ref="G90:G92"/>
    <mergeCell ref="F90:F92"/>
    <mergeCell ref="E90:E92"/>
    <mergeCell ref="M96:M98"/>
    <mergeCell ref="M99:M101"/>
    <mergeCell ref="M135:M137"/>
    <mergeCell ref="F111:F113"/>
    <mergeCell ref="C108:C110"/>
    <mergeCell ref="C117:C119"/>
    <mergeCell ref="D108:D110"/>
    <mergeCell ref="D117:D119"/>
    <mergeCell ref="B132:B134"/>
    <mergeCell ref="C156:C158"/>
    <mergeCell ref="B93:B95"/>
    <mergeCell ref="B96:B98"/>
    <mergeCell ref="B153:B155"/>
    <mergeCell ref="B102:B104"/>
    <mergeCell ref="B105:B107"/>
    <mergeCell ref="F150:F152"/>
    <mergeCell ref="P153:P155"/>
    <mergeCell ref="P114:P116"/>
    <mergeCell ref="P144:P146"/>
    <mergeCell ref="O153:O155"/>
    <mergeCell ref="P150:P152"/>
    <mergeCell ref="P129:P131"/>
    <mergeCell ref="AF141:AF143"/>
    <mergeCell ref="AE141:AE143"/>
    <mergeCell ref="AE123:AE125"/>
    <mergeCell ref="AE129:AE131"/>
    <mergeCell ref="AE96:AE98"/>
    <mergeCell ref="AF93:AF95"/>
    <mergeCell ref="T111:T113"/>
    <mergeCell ref="R117:R119"/>
    <mergeCell ref="U129:U131"/>
    <mergeCell ref="V87:V89"/>
    <mergeCell ref="V90:V92"/>
    <mergeCell ref="V93:V95"/>
    <mergeCell ref="V96:V98"/>
    <mergeCell ref="S156:S158"/>
    <mergeCell ref="S123:S125"/>
    <mergeCell ref="S126:S128"/>
    <mergeCell ref="S135:S137"/>
    <mergeCell ref="Q150:Q152"/>
    <mergeCell ref="Q153:Q155"/>
    <mergeCell ref="R156:R158"/>
    <mergeCell ref="Q156:Q158"/>
    <mergeCell ref="O111:O113"/>
    <mergeCell ref="K99:K101"/>
    <mergeCell ref="N96:N98"/>
    <mergeCell ref="N99:N101"/>
    <mergeCell ref="N102:N104"/>
    <mergeCell ref="O93:O95"/>
    <mergeCell ref="O102:O104"/>
    <mergeCell ref="O105:O107"/>
    <mergeCell ref="O99:O101"/>
    <mergeCell ref="O114:O116"/>
    <mergeCell ref="D111:D113"/>
    <mergeCell ref="D114:D116"/>
    <mergeCell ref="M111:M113"/>
    <mergeCell ref="S93:S95"/>
    <mergeCell ref="S96:S98"/>
    <mergeCell ref="AD147:AD149"/>
    <mergeCell ref="M126:M128"/>
    <mergeCell ref="R114:R116"/>
    <mergeCell ref="Q96:Q98"/>
    <mergeCell ref="P108:P110"/>
    <mergeCell ref="F135:F137"/>
    <mergeCell ref="F138:F140"/>
    <mergeCell ref="E132:E134"/>
    <mergeCell ref="G105:G107"/>
    <mergeCell ref="D141:D143"/>
    <mergeCell ref="D144:D146"/>
    <mergeCell ref="D147:D149"/>
    <mergeCell ref="AD144:AD146"/>
    <mergeCell ref="U147:U149"/>
    <mergeCell ref="V144:V146"/>
    <mergeCell ref="D156:D158"/>
    <mergeCell ref="AD141:AD143"/>
    <mergeCell ref="AD123:AD125"/>
    <mergeCell ref="AD129:AD131"/>
    <mergeCell ref="AD105:AD107"/>
    <mergeCell ref="N120:N122"/>
    <mergeCell ref="N123:N125"/>
    <mergeCell ref="E150:E152"/>
    <mergeCell ref="AE120:AE122"/>
    <mergeCell ref="AF96:AF98"/>
    <mergeCell ref="R111:R113"/>
    <mergeCell ref="AF108:AF110"/>
    <mergeCell ref="AE108:AE110"/>
    <mergeCell ref="B141:B143"/>
    <mergeCell ref="T87:T89"/>
    <mergeCell ref="M114:M116"/>
    <mergeCell ref="I111:I113"/>
    <mergeCell ref="I114:I116"/>
    <mergeCell ref="J114:J116"/>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L114:L116"/>
    <mergeCell ref="AD93:AD95"/>
    <mergeCell ref="AD111:AD113"/>
    <mergeCell ref="AF102:AF104"/>
    <mergeCell ref="C114:C116"/>
    <mergeCell ref="B90:B92"/>
    <mergeCell ref="C90:C92"/>
    <mergeCell ref="B123:B125"/>
    <mergeCell ref="I129:I131"/>
    <mergeCell ref="I102:I104"/>
    <mergeCell ref="G102:G104"/>
    <mergeCell ref="M93:M95"/>
    <mergeCell ref="F120:F122"/>
    <mergeCell ref="G129:G131"/>
    <mergeCell ref="G132:G134"/>
    <mergeCell ref="E135:E137"/>
    <mergeCell ref="G108:G110"/>
    <mergeCell ref="E111:E113"/>
    <mergeCell ref="G111:G113"/>
    <mergeCell ref="E114:E116"/>
    <mergeCell ref="E108:E110"/>
    <mergeCell ref="N126:N128"/>
    <mergeCell ref="N129:N131"/>
    <mergeCell ref="N132:N134"/>
    <mergeCell ref="N135:N137"/>
    <mergeCell ref="N138:N140"/>
    <mergeCell ref="L102:L104"/>
    <mergeCell ref="L129:L131"/>
    <mergeCell ref="U93:U95"/>
    <mergeCell ref="U96:U98"/>
    <mergeCell ref="T93:T95"/>
    <mergeCell ref="T96:T98"/>
    <mergeCell ref="W141:W143"/>
    <mergeCell ref="D138:D140"/>
    <mergeCell ref="E87:E89"/>
    <mergeCell ref="G87:G89"/>
    <mergeCell ref="M138:M140"/>
    <mergeCell ref="M141:M143"/>
    <mergeCell ref="G135:G137"/>
    <mergeCell ref="P105:P107"/>
    <mergeCell ref="D123:D125"/>
    <mergeCell ref="D126:D128"/>
    <mergeCell ref="D129:D131"/>
    <mergeCell ref="D132:D134"/>
    <mergeCell ref="AF117:AF119"/>
    <mergeCell ref="AE117:AE119"/>
    <mergeCell ref="D87:D89"/>
    <mergeCell ref="AE111:AE113"/>
    <mergeCell ref="L111:L113"/>
    <mergeCell ref="AF81:AF83"/>
    <mergeCell ref="AF84:AF86"/>
    <mergeCell ref="AE84:AE86"/>
    <mergeCell ref="AE81:AE83"/>
    <mergeCell ref="AF90:AF92"/>
    <mergeCell ref="AE99:AE101"/>
    <mergeCell ref="AE75:AE77"/>
    <mergeCell ref="S72:S74"/>
    <mergeCell ref="Q63:Q65"/>
    <mergeCell ref="W63:W65"/>
    <mergeCell ref="W66:W68"/>
    <mergeCell ref="W69:W71"/>
    <mergeCell ref="V63:V65"/>
    <mergeCell ref="P75:P77"/>
    <mergeCell ref="D78:D80"/>
    <mergeCell ref="R75:R77"/>
    <mergeCell ref="E78:E80"/>
    <mergeCell ref="AE93:AE95"/>
    <mergeCell ref="R72:R74"/>
    <mergeCell ref="B60:B62"/>
    <mergeCell ref="C60:C62"/>
    <mergeCell ref="B78:B80"/>
    <mergeCell ref="C78:C80"/>
    <mergeCell ref="AD78:AD80"/>
    <mergeCell ref="AF78:AF80"/>
    <mergeCell ref="AE78:AE80"/>
    <mergeCell ref="B135:B137"/>
    <mergeCell ref="B138:B140"/>
    <mergeCell ref="AD108:AD110"/>
    <mergeCell ref="AD117:AD119"/>
    <mergeCell ref="AD126:AD128"/>
    <mergeCell ref="AF126:AF128"/>
    <mergeCell ref="AE126:AE128"/>
    <mergeCell ref="M108:M110"/>
    <mergeCell ref="O96:O98"/>
    <mergeCell ref="I120:I122"/>
    <mergeCell ref="G75:G77"/>
    <mergeCell ref="J84:J86"/>
    <mergeCell ref="O123:O125"/>
    <mergeCell ref="O117:O119"/>
    <mergeCell ref="O60:O62"/>
    <mergeCell ref="N60:N62"/>
    <mergeCell ref="P66:P68"/>
    <mergeCell ref="T63:T65"/>
    <mergeCell ref="O72:O74"/>
    <mergeCell ref="R63:R65"/>
    <mergeCell ref="R66:R68"/>
    <mergeCell ref="R69:R71"/>
    <mergeCell ref="W60:W62"/>
    <mergeCell ref="S60:S62"/>
    <mergeCell ref="O63:O65"/>
    <mergeCell ref="P69:P71"/>
    <mergeCell ref="P72:P74"/>
    <mergeCell ref="O69:O71"/>
    <mergeCell ref="P60:P62"/>
    <mergeCell ref="N72:N74"/>
    <mergeCell ref="N63:N65"/>
    <mergeCell ref="S75:S77"/>
    <mergeCell ref="S78:S80"/>
    <mergeCell ref="B81:B83"/>
    <mergeCell ref="C81:C83"/>
    <mergeCell ref="AD81:AD83"/>
    <mergeCell ref="L81:L83"/>
    <mergeCell ref="L84:L86"/>
    <mergeCell ref="U81:U83"/>
    <mergeCell ref="U84:U86"/>
    <mergeCell ref="B84:B86"/>
    <mergeCell ref="C84:C86"/>
    <mergeCell ref="AD84:AD86"/>
    <mergeCell ref="D96:D98"/>
    <mergeCell ref="D99:D101"/>
    <mergeCell ref="D102:D104"/>
    <mergeCell ref="D105:D107"/>
    <mergeCell ref="D90:D92"/>
    <mergeCell ref="D93:D95"/>
    <mergeCell ref="S102:S104"/>
    <mergeCell ref="S105:S107"/>
    <mergeCell ref="S108:S110"/>
    <mergeCell ref="S111:S113"/>
    <mergeCell ref="D81:D83"/>
    <mergeCell ref="D84:D86"/>
    <mergeCell ref="O87:O89"/>
    <mergeCell ref="N84:N86"/>
    <mergeCell ref="L96:L98"/>
    <mergeCell ref="L99:L101"/>
    <mergeCell ref="V99:V101"/>
    <mergeCell ref="P123:P125"/>
    <mergeCell ref="D54:D56"/>
    <mergeCell ref="D60:D62"/>
    <mergeCell ref="B87:B89"/>
    <mergeCell ref="E75:E77"/>
    <mergeCell ref="S63:S65"/>
    <mergeCell ref="S66:S68"/>
    <mergeCell ref="U54:U56"/>
    <mergeCell ref="U57:U59"/>
    <mergeCell ref="U60:U62"/>
    <mergeCell ref="U63:U65"/>
    <mergeCell ref="Q90:Q92"/>
    <mergeCell ref="S114:S116"/>
    <mergeCell ref="S117:S119"/>
    <mergeCell ref="S120:S122"/>
    <mergeCell ref="C102:C104"/>
    <mergeCell ref="AD102:AD104"/>
    <mergeCell ref="I105:I107"/>
    <mergeCell ref="E96:E98"/>
    <mergeCell ref="T54:T56"/>
    <mergeCell ref="S81:S83"/>
    <mergeCell ref="S84:S86"/>
    <mergeCell ref="Q60:Q62"/>
    <mergeCell ref="N54:N56"/>
    <mergeCell ref="N57:N59"/>
    <mergeCell ref="T69:T71"/>
    <mergeCell ref="Q69:Q71"/>
    <mergeCell ref="Q72:Q74"/>
    <mergeCell ref="Q75:Q77"/>
    <mergeCell ref="O57:O59"/>
    <mergeCell ref="O66:O68"/>
    <mergeCell ref="T66:T68"/>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Q48:Q50"/>
    <mergeCell ref="D51:D53"/>
    <mergeCell ref="D63:D65"/>
    <mergeCell ref="D66:D68"/>
    <mergeCell ref="D69:D71"/>
    <mergeCell ref="D72:D74"/>
    <mergeCell ref="AD48:AD50"/>
    <mergeCell ref="AK51:AK53"/>
    <mergeCell ref="AK54:AK56"/>
    <mergeCell ref="AK57:AK59"/>
    <mergeCell ref="M147:M149"/>
    <mergeCell ref="W129:W131"/>
    <mergeCell ref="AD120:AD122"/>
    <mergeCell ref="S129:S131"/>
    <mergeCell ref="S132:S134"/>
    <mergeCell ref="R93:R95"/>
    <mergeCell ref="R96:R98"/>
    <mergeCell ref="R99:R101"/>
    <mergeCell ref="R102:R104"/>
    <mergeCell ref="R105:R107"/>
    <mergeCell ref="R108:R110"/>
    <mergeCell ref="AD114:AD116"/>
    <mergeCell ref="AD90:AD92"/>
    <mergeCell ref="AD96:AD98"/>
    <mergeCell ref="U108:U110"/>
    <mergeCell ref="U99:U101"/>
    <mergeCell ref="U102:U104"/>
    <mergeCell ref="V105:V107"/>
    <mergeCell ref="U111:U113"/>
    <mergeCell ref="U114:U116"/>
    <mergeCell ref="AD99:AD101"/>
    <mergeCell ref="V108:V110"/>
    <mergeCell ref="S99:S101"/>
    <mergeCell ref="M117:M119"/>
    <mergeCell ref="Q93:Q95"/>
    <mergeCell ref="V102:V104"/>
    <mergeCell ref="W117:W119"/>
    <mergeCell ref="W120:W122"/>
    <mergeCell ref="W123:W125"/>
    <mergeCell ref="W126:W128"/>
    <mergeCell ref="U51:U53"/>
    <mergeCell ref="AH90:AH92"/>
    <mergeCell ref="Q126:Q128"/>
    <mergeCell ref="AE90:AE92"/>
    <mergeCell ref="AE105:AE107"/>
    <mergeCell ref="AE102:AE104"/>
    <mergeCell ref="AF99:AF101"/>
    <mergeCell ref="AF114:AF116"/>
    <mergeCell ref="AE114:AE116"/>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N60:AN62"/>
    <mergeCell ref="N48:N50"/>
    <mergeCell ref="T48:T50"/>
    <mergeCell ref="T51:T53"/>
    <mergeCell ref="W48:W50"/>
    <mergeCell ref="U48:U50"/>
    <mergeCell ref="O48:O50"/>
    <mergeCell ref="O51:O53"/>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F54:F56"/>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W72:W74"/>
    <mergeCell ref="W75:W77"/>
    <mergeCell ref="N75:N77"/>
    <mergeCell ref="AD60:AD62"/>
    <mergeCell ref="AF60:AF62"/>
    <mergeCell ref="AE60:AE62"/>
    <mergeCell ref="AF57:AF59"/>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F45:F47"/>
    <mergeCell ref="T39:T41"/>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AG54:AG56"/>
    <mergeCell ref="AG57:AG59"/>
    <mergeCell ref="AK84:AK86"/>
    <mergeCell ref="AL42:AL44"/>
    <mergeCell ref="AM42:AM44"/>
    <mergeCell ref="AM39:AM41"/>
    <mergeCell ref="AL78:AL80"/>
    <mergeCell ref="AM78:AM80"/>
    <mergeCell ref="AN75:AN77"/>
    <mergeCell ref="N9:N11"/>
    <mergeCell ref="N27:N29"/>
    <mergeCell ref="N33:N35"/>
    <mergeCell ref="N36:N38"/>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E42:E44"/>
    <mergeCell ref="N42:N44"/>
    <mergeCell ref="AK48:AK50"/>
    <mergeCell ref="E15:E17"/>
    <mergeCell ref="E18:E20"/>
    <mergeCell ref="E21:E23"/>
    <mergeCell ref="E24:E26"/>
    <mergeCell ref="G27:G29"/>
    <mergeCell ref="G18:G20"/>
    <mergeCell ref="G21:G23"/>
    <mergeCell ref="G24:G26"/>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P39:P41"/>
    <mergeCell ref="P42:P44"/>
    <mergeCell ref="P45:P47"/>
    <mergeCell ref="P48:P50"/>
    <mergeCell ref="P51:P53"/>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AD27:AD29"/>
    <mergeCell ref="J27:J29"/>
    <mergeCell ref="J30:J32"/>
    <mergeCell ref="K27:K29"/>
    <mergeCell ref="K30:K32"/>
    <mergeCell ref="C42:C44"/>
    <mergeCell ref="AD42:AD44"/>
    <mergeCell ref="AF42:AF44"/>
    <mergeCell ref="M42:M44"/>
    <mergeCell ref="M36:M38"/>
    <mergeCell ref="Q33:Q35"/>
    <mergeCell ref="Q36:Q38"/>
    <mergeCell ref="Q39:Q41"/>
    <mergeCell ref="T42:T44"/>
    <mergeCell ref="V36:V38"/>
    <mergeCell ref="V39:V41"/>
    <mergeCell ref="V42:V44"/>
    <mergeCell ref="V45:V47"/>
    <mergeCell ref="O36:O38"/>
    <mergeCell ref="O39:O41"/>
    <mergeCell ref="O42:O44"/>
    <mergeCell ref="W36:W38"/>
    <mergeCell ref="U45:U47"/>
    <mergeCell ref="AF33:AF35"/>
    <mergeCell ref="AH39:AH41"/>
    <mergeCell ref="DC15:DC17"/>
    <mergeCell ref="CB24:CB26"/>
    <mergeCell ref="AK9:AK11"/>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P21:P23"/>
    <mergeCell ref="P24:P26"/>
    <mergeCell ref="P33:P35"/>
    <mergeCell ref="U12:U14"/>
    <mergeCell ref="CB30:CB32"/>
    <mergeCell ref="CC30:CC32"/>
    <mergeCell ref="CD30:CD32"/>
    <mergeCell ref="CB33:CB35"/>
    <mergeCell ref="CC33:CC35"/>
    <mergeCell ref="CD33:CD35"/>
    <mergeCell ref="CP36:CP38"/>
    <mergeCell ref="CS36:CS38"/>
    <mergeCell ref="CU36:CU38"/>
    <mergeCell ref="CV36:CV38"/>
    <mergeCell ref="CU39:CU41"/>
    <mergeCell ref="AJ33:AJ35"/>
    <mergeCell ref="AJ36:AJ38"/>
    <mergeCell ref="AJ39:AJ41"/>
    <mergeCell ref="AJ42:AJ44"/>
    <mergeCell ref="AJ45:AJ47"/>
    <mergeCell ref="DS9:DS11"/>
    <mergeCell ref="AF15:AF17"/>
    <mergeCell ref="AL36:AL38"/>
    <mergeCell ref="AN39:AN41"/>
    <mergeCell ref="DN39:DN41"/>
    <mergeCell ref="AE15:AE17"/>
    <mergeCell ref="AM24:AM26"/>
    <mergeCell ref="BA24:BA26"/>
    <mergeCell ref="AM27:AM29"/>
    <mergeCell ref="AL21:AL23"/>
    <mergeCell ref="AM21:AM23"/>
    <mergeCell ref="AH36:AH38"/>
    <mergeCell ref="R48:R50"/>
    <mergeCell ref="AZ36:AZ38"/>
    <mergeCell ref="BA36:BA38"/>
    <mergeCell ref="AZ57:AZ59"/>
    <mergeCell ref="BA57:BA59"/>
    <mergeCell ref="BF57:BF59"/>
    <mergeCell ref="Q51:Q53"/>
    <mergeCell ref="Q54:Q56"/>
    <mergeCell ref="R42:R44"/>
    <mergeCell ref="R45:R47"/>
    <mergeCell ref="Q57:Q59"/>
    <mergeCell ref="CH15:CH17"/>
    <mergeCell ref="CK15:CK17"/>
    <mergeCell ref="CS54:CS56"/>
    <mergeCell ref="CQ54:CQ56"/>
    <mergeCell ref="AG12:AG14"/>
    <mergeCell ref="BB7:BC7"/>
    <mergeCell ref="BD7:BE7"/>
    <mergeCell ref="AX7:AY7"/>
    <mergeCell ref="AX9:AX11"/>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I15:BI17"/>
    <mergeCell ref="DC9:DC11"/>
    <mergeCell ref="DD9:DD11"/>
    <mergeCell ref="CB9:CB11"/>
    <mergeCell ref="CE30:CE32"/>
    <mergeCell ref="W42:W44"/>
    <mergeCell ref="P36:P38"/>
    <mergeCell ref="AE39:AE41"/>
    <mergeCell ref="U15:U17"/>
    <mergeCell ref="AN7:AO7"/>
    <mergeCell ref="AH7:AI7"/>
    <mergeCell ref="BD24:BD26"/>
    <mergeCell ref="BE24:BE26"/>
    <mergeCell ref="BD27:BD29"/>
    <mergeCell ref="BB24:BB26"/>
    <mergeCell ref="BC24:BC26"/>
    <mergeCell ref="DA7:DB7"/>
    <mergeCell ref="CQ7:CR7"/>
    <mergeCell ref="CQ9:CQ11"/>
    <mergeCell ref="CR9:CR11"/>
    <mergeCell ref="CQ12:CQ14"/>
    <mergeCell ref="CR12:CR14"/>
    <mergeCell ref="BS42:BS44"/>
    <mergeCell ref="BT42:BT44"/>
    <mergeCell ref="BU42:BU44"/>
    <mergeCell ref="BV42:BV44"/>
    <mergeCell ref="BW42:BW44"/>
    <mergeCell ref="BX42:BX44"/>
    <mergeCell ref="BY42:BY44"/>
    <mergeCell ref="BZ42:BZ44"/>
    <mergeCell ref="CA42:CA44"/>
    <mergeCell ref="CB42:CB44"/>
    <mergeCell ref="BK39:BK41"/>
    <mergeCell ref="BM30:BM32"/>
    <mergeCell ref="BN30:BN32"/>
    <mergeCell ref="BO30:BO32"/>
    <mergeCell ref="BP30:BP32"/>
    <mergeCell ref="CE33:CE35"/>
    <mergeCell ref="CE36:CE38"/>
    <mergeCell ref="AF48:AF50"/>
    <mergeCell ref="AE48:AE50"/>
    <mergeCell ref="DT54:DT56"/>
    <mergeCell ref="DN54:DN56"/>
    <mergeCell ref="DX33:DX35"/>
    <mergeCell ref="DS51:DS53"/>
    <mergeCell ref="DU51:DU53"/>
    <mergeCell ref="DV51:DV53"/>
    <mergeCell ref="DP24:DP26"/>
    <mergeCell ref="DP27:DP29"/>
    <mergeCell ref="AI33:AI35"/>
    <mergeCell ref="AG15:AG17"/>
    <mergeCell ref="AG18:AG20"/>
    <mergeCell ref="AG21:AG23"/>
    <mergeCell ref="AK12:AK14"/>
    <mergeCell ref="AK36:AK38"/>
    <mergeCell ref="AK39:AK41"/>
    <mergeCell ref="AK42:AK44"/>
    <mergeCell ref="AK45:AK47"/>
    <mergeCell ref="AJ24:AJ26"/>
    <mergeCell ref="AJ27:AJ29"/>
    <mergeCell ref="AJ9:AJ11"/>
    <mergeCell ref="AJ12:AJ14"/>
    <mergeCell ref="AJ18:AJ20"/>
    <mergeCell ref="AJ21:AJ23"/>
    <mergeCell ref="AT24:AT26"/>
    <mergeCell ref="DK51:DK53"/>
    <mergeCell ref="DK54:DK56"/>
    <mergeCell ref="AN24:AN26"/>
    <mergeCell ref="AI21:AI23"/>
    <mergeCell ref="AG30:AG32"/>
    <mergeCell ref="AH30:AH32"/>
    <mergeCell ref="AM45:AM47"/>
    <mergeCell ref="AL54:AL56"/>
    <mergeCell ref="AM54:AM56"/>
    <mergeCell ref="CF30:CF32"/>
    <mergeCell ref="CG30:CG32"/>
    <mergeCell ref="CH30:CH32"/>
    <mergeCell ref="CI30:CI32"/>
    <mergeCell ref="CB15:CB17"/>
    <mergeCell ref="AP15:AP17"/>
    <mergeCell ref="AQ15:AQ17"/>
    <mergeCell ref="AQ42:AQ44"/>
    <mergeCell ref="DK36:DK38"/>
    <mergeCell ref="DK39:DK41"/>
    <mergeCell ref="DK42:DK44"/>
    <mergeCell ref="CJ30:CJ32"/>
    <mergeCell ref="CK30:CK32"/>
    <mergeCell ref="CL30:CL32"/>
    <mergeCell ref="CM30:CM32"/>
    <mergeCell ref="CB39:CB41"/>
    <mergeCell ref="CC39:CC41"/>
    <mergeCell ref="CD39:CD41"/>
    <mergeCell ref="CC36:CC38"/>
    <mergeCell ref="CD36:CD38"/>
    <mergeCell ref="CD27:CD29"/>
    <mergeCell ref="AR9:AR11"/>
    <mergeCell ref="AS9:AS11"/>
    <mergeCell ref="AR12:AR14"/>
    <mergeCell ref="AS12:AS14"/>
    <mergeCell ref="AV42:AV44"/>
    <mergeCell ref="AW42:AW44"/>
    <mergeCell ref="AT42:AT44"/>
    <mergeCell ref="AU42:AU44"/>
    <mergeCell ref="CP15:CP17"/>
    <mergeCell ref="DS15:DS17"/>
    <mergeCell ref="DS24:DS26"/>
    <mergeCell ref="DS12:DS14"/>
    <mergeCell ref="DI30:DI32"/>
    <mergeCell ref="DK30:DK32"/>
    <mergeCell ref="BF15:BF17"/>
    <mergeCell ref="BG15:BG17"/>
    <mergeCell ref="BB12:BB14"/>
    <mergeCell ref="DQ15:DQ17"/>
    <mergeCell ref="DI39:DI41"/>
    <mergeCell ref="DI42:DI44"/>
    <mergeCell ref="DI45:DI47"/>
    <mergeCell ref="DI48:DI50"/>
    <mergeCell ref="DT60:DT62"/>
    <mergeCell ref="DX57:DX59"/>
    <mergeCell ref="DY57:DY59"/>
    <mergeCell ref="DW57:DW59"/>
    <mergeCell ref="DS63:DS65"/>
    <mergeCell ref="AE33:AE35"/>
    <mergeCell ref="AO24:AO26"/>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18:CH20"/>
    <mergeCell ref="CH21:CH23"/>
    <mergeCell ref="CH24:CH26"/>
    <mergeCell ref="CH27:CH29"/>
    <mergeCell ref="CH33:CH35"/>
    <mergeCell ref="AO42:AO44"/>
    <mergeCell ref="AO39:AO41"/>
    <mergeCell ref="AI45:AI47"/>
    <mergeCell ref="AL45:AL47"/>
    <mergeCell ref="AL39:AL41"/>
    <mergeCell ref="AH60:AH62"/>
    <mergeCell ref="CM15:CM17"/>
    <mergeCell ref="CN15:CN17"/>
    <mergeCell ref="CO15:CO17"/>
    <mergeCell ref="AI57:AI59"/>
    <mergeCell ref="AL57:AL59"/>
    <mergeCell ref="AM57:AM59"/>
    <mergeCell ref="AP21:AP23"/>
    <mergeCell ref="AQ21:AQ23"/>
    <mergeCell ref="AP27:AP29"/>
    <mergeCell ref="AP36:AP38"/>
    <mergeCell ref="AQ51:AQ53"/>
    <mergeCell ref="AV51:AV53"/>
    <mergeCell ref="AW51:AW53"/>
    <mergeCell ref="AZ15:AZ17"/>
    <mergeCell ref="BA15:BA17"/>
    <mergeCell ref="AG42:AG44"/>
    <mergeCell ref="BF24:BF26"/>
    <mergeCell ref="DK63:DK65"/>
    <mergeCell ref="DY36:DY38"/>
    <mergeCell ref="DW36:DW38"/>
    <mergeCell ref="EA36:EA38"/>
    <mergeCell ref="EB36:EB38"/>
    <mergeCell ref="DT39:DT41"/>
    <mergeCell ref="DS54:DS56"/>
    <mergeCell ref="DU54:DU56"/>
    <mergeCell ref="DI51:DI53"/>
    <mergeCell ref="DV54:DV56"/>
    <mergeCell ref="DU9:DU11"/>
    <mergeCell ref="DV9:DV11"/>
    <mergeCell ref="DX9:DX11"/>
    <mergeCell ref="DU12:DU14"/>
    <mergeCell ref="DP66:DP68"/>
    <mergeCell ref="DM30:DM32"/>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CH12:CH14"/>
    <mergeCell ref="AZ12:AZ14"/>
    <mergeCell ref="BA12:BA14"/>
    <mergeCell ref="BF12:BF14"/>
    <mergeCell ref="BG24:BG26"/>
    <mergeCell ref="AZ33:AZ35"/>
    <mergeCell ref="BA33:BA35"/>
    <mergeCell ref="BF33:BF35"/>
    <mergeCell ref="BG33:BG35"/>
    <mergeCell ref="BB33:BB35"/>
    <mergeCell ref="DL9:DL11"/>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EB60:EB62"/>
    <mergeCell ref="DO48:DO50"/>
    <mergeCell ref="DO51:DO53"/>
    <mergeCell ref="DT57:DT59"/>
    <mergeCell ref="DN57:DN59"/>
    <mergeCell ref="DN60:DN62"/>
    <mergeCell ref="DK57:DK59"/>
    <mergeCell ref="DK60:DK62"/>
    <mergeCell ref="DG60:DG62"/>
    <mergeCell ref="DL51:DL53"/>
    <mergeCell ref="DL54:DL56"/>
    <mergeCell ref="DR51:DR53"/>
    <mergeCell ref="DR54:DR56"/>
    <mergeCell ref="DY51:DY53"/>
    <mergeCell ref="DW51:DW53"/>
    <mergeCell ref="DD30:DD32"/>
    <mergeCell ref="DR57:DR59"/>
    <mergeCell ref="DR60:DR62"/>
    <mergeCell ref="DS72:DS74"/>
    <mergeCell ref="DU72:DU74"/>
    <mergeCell ref="DV72:DV74"/>
    <mergeCell ref="DX72:DX74"/>
    <mergeCell ref="DR66:DR68"/>
    <mergeCell ref="DR78:DR80"/>
    <mergeCell ref="DR81:DR83"/>
    <mergeCell ref="DC75:DC77"/>
    <mergeCell ref="DD75:DD77"/>
    <mergeCell ref="DX69:DX71"/>
    <mergeCell ref="EA51:EA53"/>
    <mergeCell ref="DW69:DW71"/>
    <mergeCell ref="DT66:DT68"/>
    <mergeCell ref="EB51:EB53"/>
    <mergeCell ref="DR72:DR74"/>
    <mergeCell ref="DR75:DR77"/>
    <mergeCell ref="DQ60:DQ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Y48:DY50"/>
    <mergeCell ref="DW48:DW50"/>
    <mergeCell ref="DI9:DI11"/>
    <mergeCell ref="DI12:DI14"/>
    <mergeCell ref="DI15:DI17"/>
    <mergeCell ref="DI18:DI20"/>
    <mergeCell ref="DS69:DS71"/>
    <mergeCell ref="DY30:DY32"/>
    <mergeCell ref="EA30:EA32"/>
    <mergeCell ref="EB30:EB32"/>
    <mergeCell ref="DW27:DW29"/>
    <mergeCell ref="EA27:EA29"/>
    <mergeCell ref="EB27:EB29"/>
    <mergeCell ref="DQ78:DQ80"/>
    <mergeCell ref="DN66:DN68"/>
    <mergeCell ref="DQ84:DQ86"/>
    <mergeCell ref="DQ87:DQ89"/>
    <mergeCell ref="DQ90:DQ92"/>
    <mergeCell ref="DP84:DP86"/>
    <mergeCell ref="DP87:DP89"/>
    <mergeCell ref="DP102:DP104"/>
    <mergeCell ref="DP105:DP107"/>
    <mergeCell ref="DU69:DU71"/>
    <mergeCell ref="DV69:DV71"/>
    <mergeCell ref="DT72:DT74"/>
    <mergeCell ref="DP72:DP74"/>
    <mergeCell ref="DU63:DU65"/>
    <mergeCell ref="DP90:DP92"/>
    <mergeCell ref="DR93:DR95"/>
    <mergeCell ref="DK9:DK11"/>
    <mergeCell ref="DK15:DK17"/>
    <mergeCell ref="DK18:DK20"/>
    <mergeCell ref="DK21:DK23"/>
    <mergeCell ref="DN69:DN71"/>
    <mergeCell ref="AJ30:AJ32"/>
    <mergeCell ref="DN72:DN74"/>
    <mergeCell ref="DN75:DN77"/>
    <mergeCell ref="D75:D77"/>
    <mergeCell ref="EA60:EA62"/>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U81:DU83"/>
    <mergeCell ref="DV63:DV65"/>
    <mergeCell ref="DV60:DV62"/>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Q66:DQ68"/>
    <mergeCell ref="DP69:DP71"/>
    <mergeCell ref="DS141:DS143"/>
    <mergeCell ref="EC108:EC110"/>
    <mergeCell ref="EC111:EC113"/>
    <mergeCell ref="DQ150:DQ152"/>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DZ108:DZ110"/>
    <mergeCell ref="DU123:DU125"/>
    <mergeCell ref="DV123:DV125"/>
    <mergeCell ref="DX123:DX125"/>
    <mergeCell ref="DY123:DY125"/>
    <mergeCell ref="DT135:DT137"/>
    <mergeCell ref="DT108:DT110"/>
    <mergeCell ref="DT111:DT113"/>
    <mergeCell ref="DS132:DS134"/>
    <mergeCell ref="DU132:DU134"/>
    <mergeCell ref="DW123:DW125"/>
    <mergeCell ref="DR120:DR122"/>
    <mergeCell ref="DR123:DR125"/>
    <mergeCell ref="DR126:DR128"/>
    <mergeCell ref="DX114:DX116"/>
    <mergeCell ref="DZ120:DZ122"/>
    <mergeCell ref="DS111:DS113"/>
    <mergeCell ref="DU111:DU113"/>
    <mergeCell ref="DW111:DW113"/>
    <mergeCell ref="DT105:DT107"/>
    <mergeCell ref="DP108:DP110"/>
    <mergeCell ref="DP111:DP113"/>
    <mergeCell ref="DO144:DO146"/>
    <mergeCell ref="DO147:DO149"/>
    <mergeCell ref="DY129:DY131"/>
    <mergeCell ref="DX129:DX131"/>
    <mergeCell ref="DY132:DY134"/>
    <mergeCell ref="DW126:DW128"/>
    <mergeCell ref="DW135:DW137"/>
    <mergeCell ref="DW117:DW119"/>
    <mergeCell ref="DZ111:DZ113"/>
    <mergeCell ref="DZ105:DZ107"/>
    <mergeCell ref="DV111:DV113"/>
    <mergeCell ref="DT147:DT149"/>
    <mergeCell ref="DT150:DT152"/>
    <mergeCell ref="DU141:DU143"/>
    <mergeCell ref="EC144:EC146"/>
    <mergeCell ref="EA138:EA140"/>
    <mergeCell ref="EB138:EB140"/>
    <mergeCell ref="EA141:EA143"/>
    <mergeCell ref="EB147:EB149"/>
    <mergeCell ref="ED108:ED110"/>
    <mergeCell ref="ED111:ED113"/>
    <mergeCell ref="ED114:ED116"/>
    <mergeCell ref="ED117:ED119"/>
    <mergeCell ref="ED120:ED122"/>
    <mergeCell ref="ED123:ED125"/>
    <mergeCell ref="ED126:ED128"/>
    <mergeCell ref="ED129:ED131"/>
    <mergeCell ref="DY150:DY152"/>
    <mergeCell ref="ED144:ED146"/>
    <mergeCell ref="ED147:ED149"/>
    <mergeCell ref="ED150:ED152"/>
    <mergeCell ref="ED153:ED155"/>
    <mergeCell ref="DY141:DY143"/>
    <mergeCell ref="DY114:DY116"/>
    <mergeCell ref="DW114:DW116"/>
    <mergeCell ref="DU117:DU119"/>
    <mergeCell ref="DV117:DV119"/>
    <mergeCell ref="DX117:DX119"/>
    <mergeCell ref="DY117:DY119"/>
    <mergeCell ref="DV129:DV131"/>
    <mergeCell ref="DV120:DV122"/>
    <mergeCell ref="DT114:DT116"/>
    <mergeCell ref="DV147:DV149"/>
    <mergeCell ref="EB126:EB128"/>
    <mergeCell ref="EA123:EA125"/>
    <mergeCell ref="EB123:EB125"/>
    <mergeCell ref="EA108:EA110"/>
    <mergeCell ref="EB108:EB110"/>
    <mergeCell ref="DS150:DS152"/>
    <mergeCell ref="DU150:DU152"/>
    <mergeCell ref="DS153:DS155"/>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EC114:EC116"/>
    <mergeCell ref="EC117:EC119"/>
    <mergeCell ref="DX126:DX128"/>
    <mergeCell ref="ED75:ED77"/>
    <mergeCell ref="ED78:ED80"/>
    <mergeCell ref="ED81:ED83"/>
    <mergeCell ref="ED84:ED86"/>
    <mergeCell ref="EC72:EC74"/>
    <mergeCell ref="EC75:EC77"/>
    <mergeCell ref="EC78:EC80"/>
    <mergeCell ref="EB69:EB71"/>
    <mergeCell ref="DY126:DY128"/>
    <mergeCell ref="EA72:EA74"/>
    <mergeCell ref="EB72:EB74"/>
    <mergeCell ref="DX75:DX77"/>
    <mergeCell ref="DY78:DY80"/>
    <mergeCell ref="DW78:DW80"/>
    <mergeCell ref="EA78:EA80"/>
    <mergeCell ref="DZ54:DZ56"/>
    <mergeCell ref="DZ57:DZ59"/>
    <mergeCell ref="DX54:DX56"/>
    <mergeCell ref="DY54:DY56"/>
    <mergeCell ref="DW54:DW56"/>
    <mergeCell ref="DW60:DW62"/>
    <mergeCell ref="ED87:ED89"/>
    <mergeCell ref="ED90:ED92"/>
    <mergeCell ref="ED93:ED95"/>
    <mergeCell ref="ED96:ED98"/>
    <mergeCell ref="ED99:ED101"/>
    <mergeCell ref="ED102:ED104"/>
    <mergeCell ref="ED105:ED107"/>
    <mergeCell ref="EA93:EA95"/>
    <mergeCell ref="EC87:EC89"/>
    <mergeCell ref="EC90:EC92"/>
    <mergeCell ref="EC93:EC95"/>
    <mergeCell ref="EB78:EB80"/>
    <mergeCell ref="DX78:DX80"/>
    <mergeCell ref="EC96:EC98"/>
    <mergeCell ref="DY72:DY74"/>
    <mergeCell ref="DW72:DW74"/>
    <mergeCell ref="DY84:DY86"/>
    <mergeCell ref="DN156:DN158"/>
    <mergeCell ref="EC81:EC83"/>
    <mergeCell ref="EA84:EA86"/>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A156:EA158"/>
    <mergeCell ref="EB156:EB158"/>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DX138:DX140"/>
    <mergeCell ref="DW138:DW140"/>
    <mergeCell ref="DX144:DX146"/>
    <mergeCell ref="DW144:DW146"/>
    <mergeCell ref="EA132:EA134"/>
    <mergeCell ref="DT144:DT146"/>
    <mergeCell ref="DX156:DX158"/>
    <mergeCell ref="DX153:DX155"/>
    <mergeCell ref="DW153:DW155"/>
    <mergeCell ref="DV150:DV152"/>
    <mergeCell ref="DX150:DX152"/>
    <mergeCell ref="DW150:DW152"/>
    <mergeCell ref="DZ132:DZ134"/>
    <mergeCell ref="DZ135:DZ137"/>
    <mergeCell ref="DZ138:DZ140"/>
    <mergeCell ref="DZ141:DZ143"/>
    <mergeCell ref="DZ144:DZ146"/>
    <mergeCell ref="DZ147:DZ149"/>
    <mergeCell ref="DZ150:DZ152"/>
    <mergeCell ref="DV141:DV143"/>
    <mergeCell ref="DX141:DX143"/>
    <mergeCell ref="EB141:EB143"/>
    <mergeCell ref="EC138:EC140"/>
    <mergeCell ref="EC141:EC143"/>
    <mergeCell ref="EC147:EC149"/>
    <mergeCell ref="EA135:EA137"/>
    <mergeCell ref="EA144:EA146"/>
    <mergeCell ref="EB144:EB146"/>
    <mergeCell ref="ED156:ED158"/>
    <mergeCell ref="EB153:EB155"/>
    <mergeCell ref="DX135:DX137"/>
    <mergeCell ref="DW132:DW134"/>
    <mergeCell ref="DX132:DX134"/>
    <mergeCell ref="ED138:ED140"/>
    <mergeCell ref="ED141:ED143"/>
    <mergeCell ref="EB132:EB134"/>
    <mergeCell ref="DY135:DY137"/>
    <mergeCell ref="DU153:DU155"/>
    <mergeCell ref="DV153:DV155"/>
    <mergeCell ref="DX147:DX149"/>
    <mergeCell ref="DW141:DW143"/>
    <mergeCell ref="DY144:DY146"/>
    <mergeCell ref="EC99:EC101"/>
    <mergeCell ref="DS102:DS104"/>
    <mergeCell ref="DU102:DU104"/>
    <mergeCell ref="DV102:DV104"/>
    <mergeCell ref="DX102:DX104"/>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P153:DP155"/>
    <mergeCell ref="DO153:DO155"/>
    <mergeCell ref="DR153:DR155"/>
    <mergeCell ref="DR132:DR134"/>
    <mergeCell ref="EC150:EC152"/>
    <mergeCell ref="EC153:EC155"/>
    <mergeCell ref="DY156:DY158"/>
    <mergeCell ref="DW156:DW158"/>
    <mergeCell ref="DN153:DN155"/>
    <mergeCell ref="DN144:DN146"/>
    <mergeCell ref="EC102:EC104"/>
    <mergeCell ref="EC105:EC107"/>
    <mergeCell ref="DO150:DO152"/>
    <mergeCell ref="DP117:DP119"/>
    <mergeCell ref="DN138:DN140"/>
    <mergeCell ref="DN141:DN143"/>
    <mergeCell ref="DN132:DN134"/>
    <mergeCell ref="DQ42:DQ44"/>
    <mergeCell ref="DQ45:DQ47"/>
    <mergeCell ref="DQ69:DQ71"/>
    <mergeCell ref="DQ72:DQ74"/>
    <mergeCell ref="DQ75:DQ77"/>
    <mergeCell ref="DY69:DY71"/>
    <mergeCell ref="DT69:DT71"/>
    <mergeCell ref="DR69:DR71"/>
    <mergeCell ref="DR90:DR92"/>
    <mergeCell ref="DZ9:DZ11"/>
    <mergeCell ref="DZ12:DZ14"/>
    <mergeCell ref="DQ21:DQ23"/>
    <mergeCell ref="DQ24:DQ26"/>
    <mergeCell ref="DQ27:DQ29"/>
    <mergeCell ref="DR96:DR98"/>
    <mergeCell ref="EA102:EA104"/>
    <mergeCell ref="EB102:EB104"/>
    <mergeCell ref="EA105:EA107"/>
    <mergeCell ref="EB105:EB107"/>
    <mergeCell ref="EB99:EB101"/>
    <mergeCell ref="DY96:DY98"/>
    <mergeCell ref="DW96:DW98"/>
    <mergeCell ref="EA96:EA98"/>
    <mergeCell ref="EB96:EB98"/>
    <mergeCell ref="DS93:DS95"/>
    <mergeCell ref="DU93:DU95"/>
    <mergeCell ref="DV93:DV95"/>
    <mergeCell ref="DX93:DX95"/>
    <mergeCell ref="DY93:DY95"/>
    <mergeCell ref="DZ93:DZ95"/>
    <mergeCell ref="DZ96:DZ98"/>
    <mergeCell ref="DW93:DW95"/>
    <mergeCell ref="DS96:DS98"/>
    <mergeCell ref="DU96:DU98"/>
    <mergeCell ref="DV96:DV98"/>
    <mergeCell ref="DX96:DX98"/>
    <mergeCell ref="DW99:DW101"/>
    <mergeCell ref="EA99:EA101"/>
    <mergeCell ref="DU99:DU101"/>
    <mergeCell ref="DV99:DV101"/>
    <mergeCell ref="DX99:DX101"/>
    <mergeCell ref="DY99:DY101"/>
    <mergeCell ref="DT99:DT101"/>
    <mergeCell ref="DZ102:DZ104"/>
    <mergeCell ref="DR102:DR104"/>
    <mergeCell ref="DS99:DS101"/>
    <mergeCell ref="DT93:DT95"/>
    <mergeCell ref="DT102:DT104"/>
    <mergeCell ref="EB84:EB86"/>
    <mergeCell ref="DS87:DS89"/>
    <mergeCell ref="DU87:DU89"/>
    <mergeCell ref="DV87:DV89"/>
    <mergeCell ref="EA87:EA89"/>
    <mergeCell ref="EB93:EB95"/>
    <mergeCell ref="EB87:EB89"/>
    <mergeCell ref="DQ48:DQ50"/>
    <mergeCell ref="DQ51:DQ53"/>
    <mergeCell ref="DW84:DW86"/>
    <mergeCell ref="DX60:DX62"/>
    <mergeCell ref="DY60:DY62"/>
    <mergeCell ref="DS90:DS92"/>
    <mergeCell ref="DU90:DU92"/>
    <mergeCell ref="DV90:DV92"/>
    <mergeCell ref="DX90:DX92"/>
    <mergeCell ref="DY90:DY92"/>
    <mergeCell ref="DQ81:DQ83"/>
    <mergeCell ref="DR114:DR116"/>
    <mergeCell ref="DR117:DR119"/>
    <mergeCell ref="DY102:DY104"/>
    <mergeCell ref="DW102:DW104"/>
    <mergeCell ref="DZ99:DZ101"/>
    <mergeCell ref="DR99:DR101"/>
    <mergeCell ref="DS81:DS83"/>
    <mergeCell ref="EB81:EB83"/>
    <mergeCell ref="DT78:DT80"/>
    <mergeCell ref="DT81:DT83"/>
    <mergeCell ref="DT84:DT86"/>
    <mergeCell ref="DT87:DT89"/>
    <mergeCell ref="DT96:DT98"/>
    <mergeCell ref="DZ90:DZ92"/>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DZ60:DZ62"/>
    <mergeCell ref="DZ63:DZ65"/>
    <mergeCell ref="DZ66:DZ68"/>
    <mergeCell ref="DZ69:DZ71"/>
    <mergeCell ref="DZ72:DZ74"/>
    <mergeCell ref="DZ75:DZ77"/>
    <mergeCell ref="DZ78:DZ80"/>
    <mergeCell ref="DZ81:DZ83"/>
    <mergeCell ref="DZ84:DZ86"/>
    <mergeCell ref="EB75:EB77"/>
    <mergeCell ref="EA57:EA59"/>
    <mergeCell ref="EB57:EB59"/>
    <mergeCell ref="DS114:DS116"/>
    <mergeCell ref="DS117:DS119"/>
    <mergeCell ref="DT90:DT92"/>
    <mergeCell ref="DS78:DS80"/>
    <mergeCell ref="DU78:DU80"/>
    <mergeCell ref="DV78:DV80"/>
    <mergeCell ref="DU60:DU62"/>
    <mergeCell ref="DW90:DW92"/>
    <mergeCell ref="EA90:EA92"/>
    <mergeCell ref="EB90:EB92"/>
    <mergeCell ref="DR87:DR89"/>
    <mergeCell ref="DX84:DX86"/>
    <mergeCell ref="DU84:DU86"/>
    <mergeCell ref="DV84:DV86"/>
    <mergeCell ref="DV12:DV14"/>
    <mergeCell ref="DX12:DX14"/>
    <mergeCell ref="DX51:DX53"/>
    <mergeCell ref="DS57:DS59"/>
    <mergeCell ref="DU57:DU59"/>
    <mergeCell ref="DV57:DV59"/>
    <mergeCell ref="DR45:DR47"/>
    <mergeCell ref="DR48:DR50"/>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L87:DL89"/>
    <mergeCell ref="DL90:DL92"/>
    <mergeCell ref="DL93:DL95"/>
    <mergeCell ref="DL96:DL98"/>
    <mergeCell ref="DL99:DL101"/>
    <mergeCell ref="DL102:DL104"/>
    <mergeCell ref="DL105:DL107"/>
    <mergeCell ref="DN147:DN149"/>
    <mergeCell ref="DN129:DN131"/>
    <mergeCell ref="DJ90:DJ92"/>
    <mergeCell ref="DJ93:DJ95"/>
    <mergeCell ref="DJ96:DJ98"/>
    <mergeCell ref="DJ99:DJ101"/>
    <mergeCell ref="DJ102:DJ104"/>
    <mergeCell ref="DJ105:DJ107"/>
    <mergeCell ref="DM78:DM80"/>
    <mergeCell ref="DP99:DP101"/>
    <mergeCell ref="DP75:DP77"/>
    <mergeCell ref="DP81:DP83"/>
    <mergeCell ref="DP144:DP146"/>
    <mergeCell ref="DP147:DP149"/>
    <mergeCell ref="EC12:EC14"/>
    <mergeCell ref="EC15:EC17"/>
    <mergeCell ref="EC18:EC20"/>
    <mergeCell ref="DP48:DP50"/>
    <mergeCell ref="DP51:DP53"/>
    <mergeCell ref="DN30:DN32"/>
    <mergeCell ref="DR105:DR107"/>
    <mergeCell ref="DS75:DS77"/>
    <mergeCell ref="DU75:DU77"/>
    <mergeCell ref="DV75:DV77"/>
    <mergeCell ref="DT75:DT77"/>
    <mergeCell ref="DY9:DY11"/>
    <mergeCell ref="DW9:DW11"/>
    <mergeCell ref="EA9:EA11"/>
    <mergeCell ref="EB9:EB11"/>
    <mergeCell ref="DN9:DN11"/>
    <mergeCell ref="DN12:DN14"/>
    <mergeCell ref="DK135:DK137"/>
    <mergeCell ref="DM81:DM83"/>
    <mergeCell ref="DM84:DM86"/>
    <mergeCell ref="DM87:DM89"/>
    <mergeCell ref="DM90:DM92"/>
    <mergeCell ref="DM93:DM95"/>
    <mergeCell ref="DM96:DM98"/>
    <mergeCell ref="DM99:DM101"/>
    <mergeCell ref="DM102:DM104"/>
    <mergeCell ref="DM105:DM107"/>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DK66:DK68"/>
    <mergeCell ref="EA117:EA119"/>
    <mergeCell ref="EB117:EB119"/>
    <mergeCell ref="EA111:EA113"/>
    <mergeCell ref="EB111:EB113"/>
    <mergeCell ref="EA126:EA128"/>
    <mergeCell ref="DQ9:DQ11"/>
    <mergeCell ref="DQ12:DQ14"/>
    <mergeCell ref="DQ18:DQ20"/>
    <mergeCell ref="DL114:DL116"/>
    <mergeCell ref="DK117:DK119"/>
    <mergeCell ref="DK120:DK122"/>
    <mergeCell ref="DN105:DN107"/>
    <mergeCell ref="DN108:DN110"/>
    <mergeCell ref="DN111:DN113"/>
    <mergeCell ref="DN114:DN116"/>
    <mergeCell ref="DN117:DN119"/>
    <mergeCell ref="DN120:DN122"/>
    <mergeCell ref="DM108:DM110"/>
    <mergeCell ref="DM111:DM113"/>
    <mergeCell ref="DK126:DK128"/>
    <mergeCell ref="DO9:DO11"/>
    <mergeCell ref="DO12:DO14"/>
    <mergeCell ref="DO15:DO17"/>
    <mergeCell ref="DO18:DO20"/>
    <mergeCell ref="DO21:DO23"/>
    <mergeCell ref="DO24:DO26"/>
    <mergeCell ref="DO27:DO29"/>
    <mergeCell ref="DO54:DO56"/>
    <mergeCell ref="DQ57:DQ59"/>
    <mergeCell ref="DQ7:DQ8"/>
    <mergeCell ref="DN15:DN17"/>
    <mergeCell ref="DN18:DN20"/>
    <mergeCell ref="DQ54:DQ56"/>
    <mergeCell ref="DP33:DP35"/>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ED30:ED32"/>
    <mergeCell ref="DW42:DW44"/>
    <mergeCell ref="EA42:EA44"/>
    <mergeCell ref="DY42:DY44"/>
    <mergeCell ref="DS48:DS50"/>
    <mergeCell ref="DZ42:DZ44"/>
    <mergeCell ref="DZ45:DZ47"/>
    <mergeCell ref="DZ48:DZ50"/>
    <mergeCell ref="DO30:DO32"/>
    <mergeCell ref="DQ33:DQ35"/>
    <mergeCell ref="DQ36:DQ38"/>
    <mergeCell ref="DQ39:DQ41"/>
    <mergeCell ref="DO33:DO35"/>
    <mergeCell ref="DO36:DO38"/>
    <mergeCell ref="DO39:DO41"/>
    <mergeCell ref="DN48:DN50"/>
    <mergeCell ref="DN51:DN53"/>
    <mergeCell ref="EC9:EC11"/>
    <mergeCell ref="AG24:AG26"/>
    <mergeCell ref="AG27:AG29"/>
    <mergeCell ref="AG33:AG35"/>
    <mergeCell ref="DE72:DE74"/>
    <mergeCell ref="DF72:DF74"/>
    <mergeCell ref="DF69:DF71"/>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L72:DL74"/>
    <mergeCell ref="CH9:CH11"/>
    <mergeCell ref="BA9:BA11"/>
    <mergeCell ref="AZ9:AZ11"/>
    <mergeCell ref="BF9:BF11"/>
    <mergeCell ref="BG9:BG11"/>
    <mergeCell ref="BB9:BB11"/>
    <mergeCell ref="BC9:BC11"/>
    <mergeCell ref="BD9:BD11"/>
    <mergeCell ref="BE9:BE11"/>
    <mergeCell ref="BD21:BD23"/>
    <mergeCell ref="BE21:BE23"/>
    <mergeCell ref="DL15:DL17"/>
    <mergeCell ref="DL18:DL20"/>
    <mergeCell ref="DE24:DE26"/>
    <mergeCell ref="DF24:DF26"/>
    <mergeCell ref="DE27:DE29"/>
    <mergeCell ref="AX48:AX50"/>
    <mergeCell ref="AY48:AY50"/>
    <mergeCell ref="AX51:AX53"/>
    <mergeCell ref="AY51:AY53"/>
    <mergeCell ref="AX54:AX56"/>
    <mergeCell ref="AI30:AI32"/>
    <mergeCell ref="AM36:AM38"/>
    <mergeCell ref="AG36:AG38"/>
    <mergeCell ref="AG39:AG41"/>
    <mergeCell ref="AH48:AH50"/>
    <mergeCell ref="AH51:AH53"/>
    <mergeCell ref="DI7:DI8"/>
    <mergeCell ref="DK7:DK8"/>
    <mergeCell ref="AR7:AS7"/>
    <mergeCell ref="DN21:DN23"/>
    <mergeCell ref="DN24:DN26"/>
    <mergeCell ref="DN27:DN29"/>
    <mergeCell ref="DK12:DK14"/>
    <mergeCell ref="DF27:DF29"/>
    <mergeCell ref="DE33:DE35"/>
    <mergeCell ref="DH51:DH53"/>
    <mergeCell ref="DG54:DG56"/>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DD66:DD68"/>
    <mergeCell ref="DC51:DC53"/>
    <mergeCell ref="DD51:DD53"/>
    <mergeCell ref="DC54:DC56"/>
    <mergeCell ref="DC69:DC71"/>
    <mergeCell ref="DD69:DD71"/>
    <mergeCell ref="DC72:DC74"/>
    <mergeCell ref="DD72:DD74"/>
    <mergeCell ref="DH72:DH74"/>
    <mergeCell ref="DA69:DA71"/>
    <mergeCell ref="DB69:DB71"/>
    <mergeCell ref="DA72:DA74"/>
    <mergeCell ref="DB72:DB74"/>
    <mergeCell ref="DI63:DI65"/>
    <mergeCell ref="DI66:DI68"/>
    <mergeCell ref="AP9:AP11"/>
    <mergeCell ref="BI12:BI14"/>
    <mergeCell ref="BH12:BH14"/>
    <mergeCell ref="CN30:CN32"/>
    <mergeCell ref="CH36:CH38"/>
    <mergeCell ref="CH39:CH41"/>
    <mergeCell ref="CH42:CH44"/>
    <mergeCell ref="CH45:CH47"/>
    <mergeCell ref="AP7:AQ7"/>
    <mergeCell ref="AK15:AK17"/>
    <mergeCell ref="AO33:AO35"/>
    <mergeCell ref="DC12:DC14"/>
    <mergeCell ref="DD12:DD14"/>
    <mergeCell ref="DC18:DC20"/>
    <mergeCell ref="DC66:DC68"/>
    <mergeCell ref="CF48:CF50"/>
    <mergeCell ref="BT21:BT23"/>
    <mergeCell ref="CO30:CO32"/>
    <mergeCell ref="CY21:CY23"/>
    <mergeCell ref="CY45:CY47"/>
    <mergeCell ref="CZ45:CZ47"/>
    <mergeCell ref="CX33:CX35"/>
    <mergeCell ref="DH93:DH95"/>
    <mergeCell ref="DF90:DF92"/>
    <mergeCell ref="DE75:DE77"/>
    <mergeCell ref="DF75:DF77"/>
    <mergeCell ref="DE78:DE80"/>
    <mergeCell ref="DG78:DG80"/>
    <mergeCell ref="DH78:DH80"/>
    <mergeCell ref="DH54:DH56"/>
    <mergeCell ref="DI21:DI23"/>
    <mergeCell ref="DI24:DI26"/>
    <mergeCell ref="DI27:DI29"/>
    <mergeCell ref="DI33:DI35"/>
    <mergeCell ref="DI36:DI38"/>
    <mergeCell ref="DD15:DD17"/>
    <mergeCell ref="DE15:DE17"/>
    <mergeCell ref="DF15:DF17"/>
    <mergeCell ref="DG15:DG17"/>
    <mergeCell ref="DH15:DH17"/>
    <mergeCell ref="DG30:DG32"/>
    <mergeCell ref="DF57:DF59"/>
    <mergeCell ref="DE54:DE56"/>
    <mergeCell ref="DF54:DF56"/>
    <mergeCell ref="DD78:DD80"/>
    <mergeCell ref="DC81:DC83"/>
    <mergeCell ref="DD81:DD83"/>
    <mergeCell ref="CO66:CO68"/>
    <mergeCell ref="DH42:DH44"/>
    <mergeCell ref="CF51:CF53"/>
    <mergeCell ref="CG51:CG53"/>
    <mergeCell ref="CF39:CF41"/>
    <mergeCell ref="CG39:CG41"/>
    <mergeCell ref="CI39:CI41"/>
    <mergeCell ref="CJ39:CJ41"/>
    <mergeCell ref="CF42:CF44"/>
    <mergeCell ref="CG42:CG44"/>
    <mergeCell ref="CW84:CW86"/>
    <mergeCell ref="CW87:CW89"/>
    <mergeCell ref="CY84:CY86"/>
    <mergeCell ref="CZ84:CZ86"/>
    <mergeCell ref="CX84:CX86"/>
    <mergeCell ref="CO87:CO89"/>
    <mergeCell ref="CP87:CP89"/>
    <mergeCell ref="DH87:DH89"/>
    <mergeCell ref="DH90:DH92"/>
    <mergeCell ref="DG93:DG95"/>
    <mergeCell ref="DF87:DF89"/>
    <mergeCell ref="CZ60:CZ62"/>
    <mergeCell ref="DA60:DA62"/>
    <mergeCell ref="DB60:DB62"/>
    <mergeCell ref="CO63:CO65"/>
    <mergeCell ref="CP63:CP65"/>
    <mergeCell ref="CS63:CS65"/>
    <mergeCell ref="CT63:CT65"/>
    <mergeCell ref="CY63:CY65"/>
    <mergeCell ref="CZ63:CZ65"/>
    <mergeCell ref="DA63:DA65"/>
    <mergeCell ref="DB63:DB65"/>
    <mergeCell ref="CO60:CO62"/>
    <mergeCell ref="DF96:DF98"/>
    <mergeCell ref="CQ66:CQ68"/>
    <mergeCell ref="CR66:CR68"/>
    <mergeCell ref="DB51:DB53"/>
    <mergeCell ref="DD57:DD59"/>
    <mergeCell ref="CC24:CC26"/>
    <mergeCell ref="CD24:CD26"/>
    <mergeCell ref="BV21:BV23"/>
    <mergeCell ref="BW21:BW23"/>
    <mergeCell ref="BW27:BW29"/>
    <mergeCell ref="BX27:BX29"/>
    <mergeCell ref="CC27:CC29"/>
    <mergeCell ref="BY39:BY41"/>
    <mergeCell ref="BZ39:BZ41"/>
    <mergeCell ref="CA39:CA41"/>
    <mergeCell ref="BY36:BY38"/>
    <mergeCell ref="BZ36:BZ38"/>
    <mergeCell ref="CA36:CA38"/>
    <mergeCell ref="CL69:CL71"/>
    <mergeCell ref="CK66:CK68"/>
    <mergeCell ref="CI24:CI26"/>
    <mergeCell ref="BU27:BU29"/>
    <mergeCell ref="BV27:BV29"/>
    <mergeCell ref="CD42:CD44"/>
    <mergeCell ref="CD45:CD47"/>
    <mergeCell ref="CA27:CA29"/>
    <mergeCell ref="CB21:CB23"/>
    <mergeCell ref="CB27:CB29"/>
    <mergeCell ref="CC21:CC23"/>
    <mergeCell ref="CD21:CD23"/>
    <mergeCell ref="BY33:BY35"/>
    <mergeCell ref="BZ33:BZ35"/>
    <mergeCell ref="CA33:CA35"/>
    <mergeCell ref="CA45:CA47"/>
    <mergeCell ref="CL36:CL38"/>
    <mergeCell ref="CB45:CB47"/>
    <mergeCell ref="CE39:CE41"/>
    <mergeCell ref="CP60:CP62"/>
    <mergeCell ref="CN60:CN62"/>
    <mergeCell ref="CP30:CP32"/>
    <mergeCell ref="CS30:CS32"/>
    <mergeCell ref="CT30:CT32"/>
    <mergeCell ref="CJ45:CJ47"/>
    <mergeCell ref="CF57:CF59"/>
    <mergeCell ref="CG57:CG59"/>
    <mergeCell ref="CI57:CI59"/>
    <mergeCell ref="CJ57:CJ59"/>
    <mergeCell ref="CI54:CI56"/>
    <mergeCell ref="CJ54:CJ56"/>
    <mergeCell ref="CV87:CV89"/>
    <mergeCell ref="DE90:DE92"/>
    <mergeCell ref="CV96:CV98"/>
    <mergeCell ref="DB87:DB89"/>
    <mergeCell ref="CY96:CY98"/>
    <mergeCell ref="CZ96:CZ98"/>
    <mergeCell ref="CJ48:CJ50"/>
    <mergeCell ref="DC30:DC32"/>
    <mergeCell ref="CV81:CV83"/>
    <mergeCell ref="CW78:CW80"/>
    <mergeCell ref="CW81:CW83"/>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BM42:BM44"/>
    <mergeCell ref="BQ18:BQ20"/>
    <mergeCell ref="BL78:BL80"/>
    <mergeCell ref="BM78:BM80"/>
    <mergeCell ref="BN78:BN80"/>
    <mergeCell ref="BO78:BO80"/>
    <mergeCell ref="BP78:BP80"/>
    <mergeCell ref="BQ78:BQ80"/>
    <mergeCell ref="BO93:BO95"/>
    <mergeCell ref="BP93:BP95"/>
    <mergeCell ref="BQ93:BQ95"/>
    <mergeCell ref="BN96:BN98"/>
    <mergeCell ref="BO96:BO98"/>
    <mergeCell ref="BP96:BP98"/>
    <mergeCell ref="BJ153:BJ155"/>
    <mergeCell ref="BK144:BK146"/>
    <mergeCell ref="BL144:BL146"/>
    <mergeCell ref="BM144:BM146"/>
    <mergeCell ref="BN144:BN146"/>
    <mergeCell ref="BO144:BO146"/>
    <mergeCell ref="BP144:BP146"/>
    <mergeCell ref="BQ144:BQ146"/>
    <mergeCell ref="BP147:BP149"/>
    <mergeCell ref="BQ147:BQ149"/>
    <mergeCell ref="BC33:BC35"/>
    <mergeCell ref="AZ27:AZ29"/>
    <mergeCell ref="AV18:AV20"/>
    <mergeCell ref="AW18:AW20"/>
    <mergeCell ref="AV21:AV23"/>
    <mergeCell ref="AW21:AW23"/>
    <mergeCell ref="AY102:AY104"/>
    <mergeCell ref="AX99:AX101"/>
    <mergeCell ref="AX84:AX86"/>
    <mergeCell ref="AX96:AX98"/>
    <mergeCell ref="AX87:AX89"/>
    <mergeCell ref="AW72:AW74"/>
    <mergeCell ref="BC60:BC62"/>
    <mergeCell ref="BB66:BB68"/>
    <mergeCell ref="AU81:AU83"/>
    <mergeCell ref="BB63:BB65"/>
    <mergeCell ref="BC63:BC65"/>
    <mergeCell ref="AZ93:AZ95"/>
    <mergeCell ref="BT147:BT149"/>
    <mergeCell ref="BA18:BA20"/>
    <mergeCell ref="BF18:BF20"/>
    <mergeCell ref="BG18:BG20"/>
    <mergeCell ref="AZ21:AZ23"/>
    <mergeCell ref="BA21:BA23"/>
    <mergeCell ref="BF21:BF23"/>
    <mergeCell ref="BK42:BK44"/>
    <mergeCell ref="BL42:BL44"/>
    <mergeCell ref="AV12:AV14"/>
    <mergeCell ref="AW12:AW14"/>
    <mergeCell ref="AV15:AV17"/>
    <mergeCell ref="AW15:AW17"/>
    <mergeCell ref="AV39:AV41"/>
    <mergeCell ref="AW39:AW41"/>
    <mergeCell ref="AT75:AT77"/>
    <mergeCell ref="AU75:AU77"/>
    <mergeCell ref="AT78:AT80"/>
    <mergeCell ref="AU78:AU80"/>
    <mergeCell ref="AV7:AW7"/>
    <mergeCell ref="AT81:AT83"/>
    <mergeCell ref="AU150:AU152"/>
    <mergeCell ref="AT153:AT155"/>
    <mergeCell ref="AU153:AU155"/>
    <mergeCell ref="AU9:AU11"/>
    <mergeCell ref="BD45:BD47"/>
    <mergeCell ref="AV84:AV86"/>
    <mergeCell ref="AW84:AW86"/>
    <mergeCell ref="AV87:AV89"/>
    <mergeCell ref="AW87:AW89"/>
    <mergeCell ref="AW141:AW143"/>
    <mergeCell ref="AZ105:AZ107"/>
    <mergeCell ref="BC96:BC98"/>
    <mergeCell ref="AZ87:AZ89"/>
    <mergeCell ref="BA87:BA89"/>
    <mergeCell ref="BD63:BD65"/>
    <mergeCell ref="BE63:BE65"/>
    <mergeCell ref="BD15:BD17"/>
    <mergeCell ref="BE15:BE17"/>
    <mergeCell ref="BD18:BD20"/>
    <mergeCell ref="BE18:BE20"/>
    <mergeCell ref="AZ7:BA7"/>
    <mergeCell ref="AW144:AW146"/>
    <mergeCell ref="BD60:BD62"/>
    <mergeCell ref="BE60:BE62"/>
    <mergeCell ref="BE150:BE152"/>
    <mergeCell ref="BD153:BD155"/>
    <mergeCell ref="BE153:BE155"/>
    <mergeCell ref="AU99:AU101"/>
    <mergeCell ref="AU126:AU128"/>
    <mergeCell ref="AT129:AT131"/>
    <mergeCell ref="BI18:BI20"/>
    <mergeCell ref="BH18:BH20"/>
    <mergeCell ref="BK24:BK26"/>
    <mergeCell ref="BL24:BL26"/>
    <mergeCell ref="BM24:BM26"/>
    <mergeCell ref="BN42:BN44"/>
    <mergeCell ref="BO42:BO44"/>
    <mergeCell ref="BP42:BP44"/>
    <mergeCell ref="BQ42:BQ44"/>
    <mergeCell ref="BI36:BI38"/>
    <mergeCell ref="BO18:BO20"/>
    <mergeCell ref="BP18:BP20"/>
    <mergeCell ref="BT96:BT98"/>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K90:DK92"/>
    <mergeCell ref="DK93:DK95"/>
    <mergeCell ref="DK96:DK98"/>
    <mergeCell ref="DK99:DK101"/>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CY36:CY38"/>
    <mergeCell ref="CZ36:CZ38"/>
    <mergeCell ref="CU48:CU50"/>
    <mergeCell ref="CV48:CV50"/>
    <mergeCell ref="CQ33:CQ35"/>
    <mergeCell ref="CY15:CY17"/>
    <mergeCell ref="CZ15:CZ17"/>
    <mergeCell ref="BN24:BN26"/>
    <mergeCell ref="BO24:BO26"/>
    <mergeCell ref="BP24:BP26"/>
    <mergeCell ref="BQ24:BQ26"/>
    <mergeCell ref="BR24:BR26"/>
    <mergeCell ref="BS24:BS26"/>
    <mergeCell ref="BT24:BT26"/>
    <mergeCell ref="BU24:BU26"/>
    <mergeCell ref="BV24:BV26"/>
    <mergeCell ref="BW24:BW26"/>
    <mergeCell ref="BX24:BX26"/>
    <mergeCell ref="BY24:BY26"/>
    <mergeCell ref="DC78:DC80"/>
    <mergeCell ref="DI75:DI77"/>
    <mergeCell ref="DI78:DI80"/>
    <mergeCell ref="DI81:DI83"/>
    <mergeCell ref="DI84:DI86"/>
    <mergeCell ref="DI87:DI89"/>
    <mergeCell ref="DI90:DI92"/>
    <mergeCell ref="DI93:DI95"/>
    <mergeCell ref="DI96:DI98"/>
    <mergeCell ref="DI99:DI101"/>
    <mergeCell ref="DC84:DC86"/>
    <mergeCell ref="DP150:DP152"/>
    <mergeCell ref="DG75:DG77"/>
    <mergeCell ref="DH75:DH77"/>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J57:DJ59"/>
    <mergeCell ref="DJ60:DJ62"/>
    <mergeCell ref="DJ63:DJ65"/>
    <mergeCell ref="DJ66:DJ68"/>
    <mergeCell ref="DJ69:DJ71"/>
    <mergeCell ref="DJ72:DJ74"/>
    <mergeCell ref="DJ75:DJ77"/>
    <mergeCell ref="DJ78:DJ80"/>
    <mergeCell ref="DJ81:DJ83"/>
    <mergeCell ref="DJ84:DJ86"/>
    <mergeCell ref="DN33:DN35"/>
    <mergeCell ref="DN36:DN38"/>
    <mergeCell ref="DI108:DI110"/>
    <mergeCell ref="DI111:DI113"/>
    <mergeCell ref="DJ108:DJ110"/>
    <mergeCell ref="DJ111:DJ113"/>
    <mergeCell ref="DC144:DC146"/>
    <mergeCell ref="DC147:DC149"/>
    <mergeCell ref="DI102:DI104"/>
    <mergeCell ref="DI105:DI107"/>
    <mergeCell ref="DM60:DM62"/>
    <mergeCell ref="DM63:DM65"/>
    <mergeCell ref="DM69:DM71"/>
    <mergeCell ref="DJ87:DJ89"/>
    <mergeCell ref="DH45:DH47"/>
    <mergeCell ref="DG48:DG50"/>
    <mergeCell ref="DM72:DM74"/>
    <mergeCell ref="DM75:DM77"/>
    <mergeCell ref="DM66:DM68"/>
    <mergeCell ref="DN63:DN65"/>
    <mergeCell ref="DP42:DP44"/>
    <mergeCell ref="DP45:DP47"/>
    <mergeCell ref="DN150:DN152"/>
    <mergeCell ref="DM114:DM116"/>
    <mergeCell ref="DK105:DK107"/>
    <mergeCell ref="DK108:DK110"/>
    <mergeCell ref="DK111:DK113"/>
    <mergeCell ref="DK114:DK116"/>
    <mergeCell ref="DM132:DM134"/>
    <mergeCell ref="DM123:DM125"/>
    <mergeCell ref="DM126:DM128"/>
    <mergeCell ref="DM129:DM131"/>
    <mergeCell ref="DL138:DL140"/>
    <mergeCell ref="DL141:DL143"/>
    <mergeCell ref="DM117:DM119"/>
    <mergeCell ref="DM120:DM122"/>
    <mergeCell ref="DK123:DK125"/>
    <mergeCell ref="DC150:DC152"/>
    <mergeCell ref="DD150:DD152"/>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I114:DI116"/>
    <mergeCell ref="DI117:DI119"/>
    <mergeCell ref="DI120:DI122"/>
    <mergeCell ref="DL144:DL146"/>
    <mergeCell ref="DL147:DL149"/>
    <mergeCell ref="DL150:DL152"/>
    <mergeCell ref="DL153:DL155"/>
    <mergeCell ref="DL117:DL119"/>
    <mergeCell ref="DL120:DL122"/>
    <mergeCell ref="DL123:DL125"/>
    <mergeCell ref="DL126:DL128"/>
    <mergeCell ref="DL129:DL131"/>
    <mergeCell ref="DL132:DL134"/>
    <mergeCell ref="DL135:DL137"/>
    <mergeCell ref="DK129:DK131"/>
    <mergeCell ref="DK132:DK134"/>
    <mergeCell ref="DD144:DD146"/>
    <mergeCell ref="DD147:DD149"/>
    <mergeCell ref="DK138:DK140"/>
    <mergeCell ref="DK141:DK143"/>
    <mergeCell ref="DK144:DK146"/>
    <mergeCell ref="DK147:DK149"/>
    <mergeCell ref="DM138:DM140"/>
    <mergeCell ref="DM141:DM143"/>
    <mergeCell ref="DM144:DM146"/>
    <mergeCell ref="DM147:DM149"/>
    <mergeCell ref="DG117:DG119"/>
    <mergeCell ref="DH117:DH119"/>
    <mergeCell ref="DG120:DG122"/>
    <mergeCell ref="DH120:DH122"/>
    <mergeCell ref="DG123:DG125"/>
    <mergeCell ref="DH123:DH125"/>
    <mergeCell ref="DC153:DC155"/>
    <mergeCell ref="DD153:DD155"/>
    <mergeCell ref="DC156:DC158"/>
    <mergeCell ref="DF156:DF158"/>
    <mergeCell ref="DF138:DF140"/>
    <mergeCell ref="DG156:DG158"/>
    <mergeCell ref="DE153:DE155"/>
    <mergeCell ref="DF153:DF155"/>
    <mergeCell ref="DJ156:DJ158"/>
    <mergeCell ref="DE150:DE152"/>
    <mergeCell ref="DF150:DF152"/>
    <mergeCell ref="DG141:DG143"/>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BX150:BX152"/>
    <mergeCell ref="BY150:BY152"/>
    <mergeCell ref="BZ150:BZ152"/>
    <mergeCell ref="CA150:CA152"/>
    <mergeCell ref="CB150:CB152"/>
    <mergeCell ref="CC150:CC152"/>
    <mergeCell ref="CD150:CD152"/>
    <mergeCell ref="BK147:BK149"/>
    <mergeCell ref="DQ126:DQ128"/>
    <mergeCell ref="DQ129:DQ131"/>
    <mergeCell ref="DQ132:DQ134"/>
    <mergeCell ref="DQ135:DQ137"/>
    <mergeCell ref="AG144:AG146"/>
    <mergeCell ref="BV138:BV140"/>
    <mergeCell ref="BW138:BW140"/>
    <mergeCell ref="BX138:BX140"/>
    <mergeCell ref="CA147:CA149"/>
    <mergeCell ref="CB141:CB143"/>
    <mergeCell ref="BU141:BU143"/>
    <mergeCell ref="BV141:BV143"/>
    <mergeCell ref="BW141:BW143"/>
    <mergeCell ref="BX141:BX143"/>
    <mergeCell ref="BK132:BK134"/>
    <mergeCell ref="BL132:BL134"/>
    <mergeCell ref="BM132:BM134"/>
    <mergeCell ref="BN132:BN134"/>
    <mergeCell ref="BO132:BO134"/>
    <mergeCell ref="BP132:BP13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Q138:Q140"/>
    <mergeCell ref="Q141:Q143"/>
    <mergeCell ref="BY141:BY143"/>
    <mergeCell ref="BZ141:BZ143"/>
    <mergeCell ref="CA141:CA143"/>
    <mergeCell ref="AI141:AI143"/>
    <mergeCell ref="AD135:AD137"/>
    <mergeCell ref="AF135:AF137"/>
    <mergeCell ref="AE135:AE137"/>
    <mergeCell ref="AN135:AN137"/>
    <mergeCell ref="AO135:AO137"/>
    <mergeCell ref="AG135:AG137"/>
    <mergeCell ref="AG138:AG140"/>
    <mergeCell ref="AL132:AL134"/>
    <mergeCell ref="AM132:AM134"/>
    <mergeCell ref="BK138:BK140"/>
    <mergeCell ref="BL138:BL140"/>
    <mergeCell ref="BM138:BM140"/>
    <mergeCell ref="BN138:BN140"/>
    <mergeCell ref="BO138:BO140"/>
    <mergeCell ref="BP138:BP140"/>
    <mergeCell ref="BQ138:BQ140"/>
    <mergeCell ref="BR138:BR140"/>
    <mergeCell ref="BS138:BS140"/>
    <mergeCell ref="BT138:BT140"/>
    <mergeCell ref="BU138:BU140"/>
    <mergeCell ref="AI147:AI149"/>
    <mergeCell ref="BX147:BX149"/>
    <mergeCell ref="BY147:BY149"/>
    <mergeCell ref="BZ147:BZ149"/>
    <mergeCell ref="BJ150:BJ152"/>
    <mergeCell ref="AH144:AH146"/>
    <mergeCell ref="AI144:AI146"/>
    <mergeCell ref="AE147:AE149"/>
    <mergeCell ref="AF147:AF149"/>
    <mergeCell ref="BD141:BD143"/>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AL90:AL92"/>
    <mergeCell ref="AM90:AM92"/>
    <mergeCell ref="AL87:AL89"/>
    <mergeCell ref="AL72:AL74"/>
    <mergeCell ref="AP12:AP14"/>
    <mergeCell ref="AQ12:AQ14"/>
    <mergeCell ref="AR24:AR26"/>
    <mergeCell ref="AP60:AP62"/>
    <mergeCell ref="AQ60:AQ62"/>
    <mergeCell ref="AI84:AI86"/>
    <mergeCell ref="AL84:AL86"/>
    <mergeCell ref="AL69:AL71"/>
    <mergeCell ref="AM69:AM71"/>
    <mergeCell ref="AI81:AI83"/>
    <mergeCell ref="AL81:AL83"/>
    <mergeCell ref="AR48:AR50"/>
    <mergeCell ref="AS48:AS50"/>
    <mergeCell ref="AR51:AR53"/>
    <mergeCell ref="AT12:AT14"/>
    <mergeCell ref="AU12:AU14"/>
    <mergeCell ref="AY30:AY32"/>
    <mergeCell ref="AZ30:AZ32"/>
    <mergeCell ref="BA30:BA32"/>
    <mergeCell ref="BK33:BK35"/>
    <mergeCell ref="BL33:BL35"/>
    <mergeCell ref="AU21:AU23"/>
    <mergeCell ref="BM57:BM59"/>
    <mergeCell ref="BL66:BL68"/>
    <mergeCell ref="BM66:BM68"/>
    <mergeCell ref="BK96:BK98"/>
    <mergeCell ref="BL96:BL98"/>
    <mergeCell ref="BM96:BM98"/>
    <mergeCell ref="BK93:BK95"/>
    <mergeCell ref="BK108:BK110"/>
    <mergeCell ref="BL108:BL110"/>
    <mergeCell ref="BM108:BM110"/>
    <mergeCell ref="BE27:BE29"/>
    <mergeCell ref="BD33:BD35"/>
    <mergeCell ref="AM51:AM53"/>
    <mergeCell ref="AN48:AN50"/>
    <mergeCell ref="AO48:AO50"/>
    <mergeCell ref="AO78:AO80"/>
    <mergeCell ref="AO75:AO77"/>
    <mergeCell ref="AO69:AO71"/>
    <mergeCell ref="AN84:AN86"/>
    <mergeCell ref="AO84:AO86"/>
    <mergeCell ref="AM84:AM86"/>
    <mergeCell ref="AN81:AN83"/>
    <mergeCell ref="AO81:AO83"/>
    <mergeCell ref="BK15:BK17"/>
    <mergeCell ref="BL15:BL17"/>
    <mergeCell ref="AM81:AM83"/>
    <mergeCell ref="BM33:BM35"/>
    <mergeCell ref="BK48:BK50"/>
    <mergeCell ref="BL48:BL50"/>
    <mergeCell ref="BM48:BM50"/>
    <mergeCell ref="AS33:AS35"/>
    <mergeCell ref="AQ36:AQ38"/>
    <mergeCell ref="AV36:AV38"/>
    <mergeCell ref="AV24:AV26"/>
    <mergeCell ref="AW24:AW26"/>
    <mergeCell ref="AU24:AU26"/>
    <mergeCell ref="AT27:AT29"/>
    <mergeCell ref="AU27:AU29"/>
    <mergeCell ref="AT33:AT35"/>
    <mergeCell ref="AU33:AU35"/>
    <mergeCell ref="AU36:AU38"/>
    <mergeCell ref="AT39:AT41"/>
    <mergeCell ref="AU39:AU41"/>
    <mergeCell ref="AW48:AW50"/>
    <mergeCell ref="BC27:BC29"/>
    <mergeCell ref="BD12:BD14"/>
    <mergeCell ref="BE12:BE14"/>
    <mergeCell ref="AZ18:AZ20"/>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BK36:BK38"/>
    <mergeCell ref="BL36:BL38"/>
    <mergeCell ref="AN66:AN68"/>
    <mergeCell ref="AT18:AT20"/>
    <mergeCell ref="AU18:AU20"/>
    <mergeCell ref="AT21:AT23"/>
    <mergeCell ref="AS30:AS32"/>
    <mergeCell ref="AT30:AT32"/>
    <mergeCell ref="AU30:AU32"/>
    <mergeCell ref="AV30:AV32"/>
    <mergeCell ref="AW30:AW32"/>
    <mergeCell ref="AX30:AX32"/>
    <mergeCell ref="BM36:BM38"/>
    <mergeCell ref="AQ33:AQ35"/>
    <mergeCell ref="AV33:AV35"/>
    <mergeCell ref="AW33:AW35"/>
    <mergeCell ref="AR45:AR47"/>
    <mergeCell ref="AS45:AS47"/>
    <mergeCell ref="AT45:AT47"/>
    <mergeCell ref="AU45:AU47"/>
    <mergeCell ref="AT48:AT50"/>
    <mergeCell ref="AU48:AU50"/>
    <mergeCell ref="AP69:AP71"/>
    <mergeCell ref="AQ69:AQ71"/>
    <mergeCell ref="AV69:AV71"/>
    <mergeCell ref="AW69:AW71"/>
    <mergeCell ref="AR66:AR68"/>
    <mergeCell ref="AS66:AS68"/>
    <mergeCell ref="AR69:AR71"/>
    <mergeCell ref="AV72:AV74"/>
    <mergeCell ref="AN36:AN38"/>
    <mergeCell ref="AI69:AI71"/>
    <mergeCell ref="AI24:AI26"/>
    <mergeCell ref="AR27:AR29"/>
    <mergeCell ref="AS27:AS29"/>
    <mergeCell ref="AR39:AR41"/>
    <mergeCell ref="AS39:AS41"/>
    <mergeCell ref="AR42:AR44"/>
    <mergeCell ref="AS42:AS44"/>
    <mergeCell ref="AR33:AR35"/>
    <mergeCell ref="AO60:AO62"/>
    <mergeCell ref="AR72:AR74"/>
    <mergeCell ref="AS72:AS74"/>
    <mergeCell ref="BB57:BB59"/>
    <mergeCell ref="AX63:AX65"/>
    <mergeCell ref="AY63:AY65"/>
    <mergeCell ref="AX66:AX68"/>
    <mergeCell ref="AY66:AY68"/>
    <mergeCell ref="BR18:BR20"/>
    <mergeCell ref="BM27:BM29"/>
    <mergeCell ref="BN27:BN29"/>
    <mergeCell ref="BO27:BO29"/>
    <mergeCell ref="BP27:BP29"/>
    <mergeCell ref="BQ27:BQ29"/>
    <mergeCell ref="BR27:BR29"/>
    <mergeCell ref="BS27:BS29"/>
    <mergeCell ref="BT27:BT29"/>
    <mergeCell ref="BY27:BY29"/>
    <mergeCell ref="BZ27:BZ29"/>
    <mergeCell ref="BQ30:BQ32"/>
    <mergeCell ref="AO9:AO11"/>
    <mergeCell ref="AQ9:AQ11"/>
    <mergeCell ref="AP18:AP20"/>
    <mergeCell ref="AR57:AR59"/>
    <mergeCell ref="AN57:AN59"/>
    <mergeCell ref="AO57:AO59"/>
    <mergeCell ref="AN93:AN95"/>
    <mergeCell ref="AN45:AN47"/>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P51:AP53"/>
    <mergeCell ref="AS51:AS53"/>
    <mergeCell ref="AP42:AP44"/>
    <mergeCell ref="AN9:AN11"/>
    <mergeCell ref="AN21:AN23"/>
    <mergeCell ref="AV27:AV29"/>
    <mergeCell ref="AW27:AW29"/>
    <mergeCell ref="AP33:AP35"/>
    <mergeCell ref="AT36:AT38"/>
    <mergeCell ref="BW51:BW53"/>
    <mergeCell ref="BX51:BX53"/>
    <mergeCell ref="BY51:BY53"/>
    <mergeCell ref="BZ51:BZ53"/>
    <mergeCell ref="BR30:BR32"/>
    <mergeCell ref="BS30:BS32"/>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BR42:BR44"/>
    <mergeCell ref="BX36:BX38"/>
    <mergeCell ref="CD60:CD62"/>
    <mergeCell ref="BK57:BK59"/>
    <mergeCell ref="BY57:BY59"/>
    <mergeCell ref="BZ57:BZ59"/>
    <mergeCell ref="CA57:CA59"/>
    <mergeCell ref="CC63:CC65"/>
    <mergeCell ref="CD63:CD65"/>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S66:BS68"/>
    <mergeCell ref="BT66:BT68"/>
    <mergeCell ref="BU66:BU68"/>
    <mergeCell ref="BV66:BV68"/>
    <mergeCell ref="BW66:BW68"/>
    <mergeCell ref="BX66:BX68"/>
    <mergeCell ref="BY66:BY68"/>
    <mergeCell ref="BZ66:BZ68"/>
    <mergeCell ref="CA66:CA68"/>
    <mergeCell ref="CB66:CB68"/>
    <mergeCell ref="CC66:CC68"/>
    <mergeCell ref="BN57:BN59"/>
    <mergeCell ref="BO57:BO59"/>
    <mergeCell ref="BP57:BP59"/>
    <mergeCell ref="BQ57:BQ59"/>
    <mergeCell ref="BR57:BR59"/>
    <mergeCell ref="BS57:BS59"/>
    <mergeCell ref="BT57:BT59"/>
    <mergeCell ref="BU57:BU59"/>
    <mergeCell ref="BV57:BV59"/>
    <mergeCell ref="BW57:BW59"/>
    <mergeCell ref="BX57:BX59"/>
    <mergeCell ref="BZ69:BZ71"/>
    <mergeCell ref="CA69:CA71"/>
    <mergeCell ref="BT63:BT65"/>
    <mergeCell ref="BU63:BU65"/>
    <mergeCell ref="BV63:BV65"/>
    <mergeCell ref="BW63:BW65"/>
    <mergeCell ref="BX63:BX65"/>
    <mergeCell ref="BY63:BY65"/>
    <mergeCell ref="BZ63:BZ65"/>
    <mergeCell ref="CA63:CA65"/>
    <mergeCell ref="CB57:CB59"/>
    <mergeCell ref="CB63:CB65"/>
    <mergeCell ref="CC57:CC59"/>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BN99:BN101"/>
    <mergeCell ref="BO99:BO101"/>
    <mergeCell ref="BP99:BP101"/>
    <mergeCell ref="BQ99:BQ101"/>
    <mergeCell ref="BR99:BR101"/>
    <mergeCell ref="BS99:BS101"/>
    <mergeCell ref="BT99:BT101"/>
    <mergeCell ref="BU99:BU101"/>
    <mergeCell ref="BV99:BV101"/>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CA78:CA80"/>
    <mergeCell ref="CB78:CB80"/>
    <mergeCell ref="BP69:BP71"/>
    <mergeCell ref="BQ69:BQ71"/>
    <mergeCell ref="BR69:BR71"/>
    <mergeCell ref="BS69:BS71"/>
    <mergeCell ref="BT69:BT71"/>
    <mergeCell ref="CB69:CB71"/>
    <mergeCell ref="BU69:BU71"/>
    <mergeCell ref="BV69:BV71"/>
    <mergeCell ref="BW69:BW71"/>
    <mergeCell ref="BX69:BX71"/>
    <mergeCell ref="BY69:BY71"/>
    <mergeCell ref="BN66:BN68"/>
    <mergeCell ref="BO66:BO68"/>
    <mergeCell ref="BP66:BP68"/>
    <mergeCell ref="BQ66:BQ68"/>
    <mergeCell ref="BR66:BR68"/>
    <mergeCell ref="BO81:BO83"/>
    <mergeCell ref="BP81:BP83"/>
    <mergeCell ref="BQ81:BQ83"/>
    <mergeCell ref="BR81:BR83"/>
    <mergeCell ref="BS81:BS83"/>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CD84:CD86"/>
    <mergeCell ref="BK81:BK83"/>
    <mergeCell ref="BL81:BL83"/>
    <mergeCell ref="BM81:BM83"/>
    <mergeCell ref="BN81:BN83"/>
    <mergeCell ref="BL75:BL77"/>
    <mergeCell ref="BM75:BM77"/>
    <mergeCell ref="CD75:CD77"/>
    <mergeCell ref="BK78:BK80"/>
    <mergeCell ref="CB75:CB77"/>
    <mergeCell ref="CB81:CB83"/>
    <mergeCell ref="CC75:CC77"/>
    <mergeCell ref="BQ111:BQ113"/>
    <mergeCell ref="BR111:BR113"/>
    <mergeCell ref="BS111:BS113"/>
    <mergeCell ref="BT111:BT113"/>
    <mergeCell ref="BU111:BU113"/>
    <mergeCell ref="BV111:BV113"/>
    <mergeCell ref="BW111:BW113"/>
    <mergeCell ref="BX111:BX113"/>
    <mergeCell ref="BY111:BY113"/>
    <mergeCell ref="BZ111:BZ113"/>
    <mergeCell ref="BT81:BT83"/>
    <mergeCell ref="BU81:BU83"/>
    <mergeCell ref="BV81:BV83"/>
    <mergeCell ref="BW81:BW83"/>
    <mergeCell ref="BX81:BX83"/>
    <mergeCell ref="BY81:BY83"/>
    <mergeCell ref="BZ81:BZ83"/>
    <mergeCell ref="BY105:BY107"/>
    <mergeCell ref="BW99:BW101"/>
    <mergeCell ref="BX99:BX101"/>
    <mergeCell ref="BY99:BY101"/>
    <mergeCell ref="BZ99:BZ101"/>
    <mergeCell ref="BQ96:BQ98"/>
    <mergeCell ref="BR96:BR98"/>
    <mergeCell ref="BS96:BS98"/>
    <mergeCell ref="BW108:BW110"/>
    <mergeCell ref="BX108:BX110"/>
    <mergeCell ref="CC78:CC80"/>
    <mergeCell ref="CD78:CD80"/>
    <mergeCell ref="CC93:CC95"/>
    <mergeCell ref="CC87:CC89"/>
    <mergeCell ref="CB84:CB86"/>
    <mergeCell ref="CC84:CC86"/>
    <mergeCell ref="CA93:CA95"/>
    <mergeCell ref="CB87:CB89"/>
    <mergeCell ref="BU87:BU89"/>
    <mergeCell ref="BV87:BV89"/>
    <mergeCell ref="BW87:BW89"/>
    <mergeCell ref="BX87:BX89"/>
    <mergeCell ref="BY87:BY89"/>
    <mergeCell ref="BZ87:BZ89"/>
    <mergeCell ref="CA87:CA89"/>
    <mergeCell ref="CB93:CB95"/>
    <mergeCell ref="BY102:BY104"/>
    <mergeCell ref="BZ102:BZ104"/>
    <mergeCell ref="CA102:CA104"/>
    <mergeCell ref="CB102:CB104"/>
    <mergeCell ref="CC102:CC104"/>
    <mergeCell ref="CD93:CD95"/>
    <mergeCell ref="BU96:BU98"/>
    <mergeCell ref="BV96:BV98"/>
    <mergeCell ref="BW96:BW98"/>
    <mergeCell ref="BX96:BX98"/>
    <mergeCell ref="BY96:BY98"/>
    <mergeCell ref="BZ96:BZ98"/>
    <mergeCell ref="CA96:CA98"/>
    <mergeCell ref="CB96:CB98"/>
    <mergeCell ref="BY108:BY110"/>
    <mergeCell ref="BT102:BT104"/>
    <mergeCell ref="BU102:BU104"/>
    <mergeCell ref="BV102:BV104"/>
    <mergeCell ref="BW102:BW104"/>
    <mergeCell ref="BX102:BX104"/>
    <mergeCell ref="CC129:CC131"/>
    <mergeCell ref="CD129:CD131"/>
    <mergeCell ref="CD135:CD137"/>
    <mergeCell ref="BT114:BT116"/>
    <mergeCell ref="BU114:BU116"/>
    <mergeCell ref="BV114:BV116"/>
    <mergeCell ref="BW114:BW116"/>
    <mergeCell ref="BX114:BX116"/>
    <mergeCell ref="BY114:BY116"/>
    <mergeCell ref="BZ114:BZ116"/>
    <mergeCell ref="CA114:CA116"/>
    <mergeCell ref="CB114:CB116"/>
    <mergeCell ref="CC114:CC116"/>
    <mergeCell ref="CD114:CD116"/>
    <mergeCell ref="BT123:BT125"/>
    <mergeCell ref="CB123:CB125"/>
    <mergeCell ref="BU123:BU125"/>
    <mergeCell ref="BV123:BV125"/>
    <mergeCell ref="BT117:BT119"/>
    <mergeCell ref="BU117:BU119"/>
    <mergeCell ref="BV117:BV119"/>
    <mergeCell ref="BW117:BW119"/>
    <mergeCell ref="BX117:BX119"/>
    <mergeCell ref="BY117:BY119"/>
    <mergeCell ref="BZ117:BZ119"/>
    <mergeCell ref="CA117:CA11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CB105:CB107"/>
    <mergeCell ref="BU105:BU107"/>
    <mergeCell ref="BV105:BV107"/>
    <mergeCell ref="BW105:BW107"/>
    <mergeCell ref="BX105:BX107"/>
    <mergeCell ref="BR93:BR95"/>
    <mergeCell ref="BX153:BX155"/>
    <mergeCell ref="BY153:BY155"/>
    <mergeCell ref="BZ153:BZ155"/>
    <mergeCell ref="CA153:CA155"/>
    <mergeCell ref="CB147:CB149"/>
    <mergeCell ref="CC147:CC149"/>
    <mergeCell ref="CD147:CD149"/>
    <mergeCell ref="BK150:BK152"/>
    <mergeCell ref="BL150:BL152"/>
    <mergeCell ref="BM150:BM152"/>
    <mergeCell ref="BN150:BN152"/>
    <mergeCell ref="BO150:BO152"/>
    <mergeCell ref="BP150:BP152"/>
    <mergeCell ref="BQ150:BQ152"/>
    <mergeCell ref="BR150:BR152"/>
    <mergeCell ref="BR132:BR134"/>
    <mergeCell ref="BS132:BS134"/>
    <mergeCell ref="BT132:BT134"/>
    <mergeCell ref="BU132:BU134"/>
    <mergeCell ref="BV132:BV134"/>
    <mergeCell ref="BW132:BW134"/>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X132:BX134"/>
    <mergeCell ref="BY132:BY134"/>
    <mergeCell ref="BZ132:BZ134"/>
    <mergeCell ref="CA132:CA134"/>
    <mergeCell ref="CB132:CB134"/>
    <mergeCell ref="CC132:CC134"/>
    <mergeCell ref="CD132:CD134"/>
    <mergeCell ref="CD144:CD146"/>
    <mergeCell ref="BL129:BL131"/>
    <mergeCell ref="BK141:BK143"/>
    <mergeCell ref="BL141:BL143"/>
    <mergeCell ref="BM141:BM143"/>
    <mergeCell ref="BP123:BP125"/>
    <mergeCell ref="BQ123:BQ125"/>
    <mergeCell ref="BR123:BR125"/>
    <mergeCell ref="BS123:BS125"/>
    <mergeCell ref="CC153:CC155"/>
    <mergeCell ref="CD153:CD155"/>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DJ132:DJ134"/>
    <mergeCell ref="DJ135:DJ137"/>
    <mergeCell ref="DJ138:DJ140"/>
    <mergeCell ref="DJ141:DJ143"/>
    <mergeCell ref="DJ144:DJ146"/>
    <mergeCell ref="DJ147:DJ149"/>
    <mergeCell ref="DJ150:DJ152"/>
    <mergeCell ref="DJ153:DJ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R147:BR149"/>
    <mergeCell ref="BS147:BS149"/>
    <mergeCell ref="BW147:BW149"/>
    <mergeCell ref="BT153:BT155"/>
    <mergeCell ref="BU153:BU155"/>
    <mergeCell ref="BV153:BV155"/>
    <mergeCell ref="BW153:BW155"/>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BU144:BU146"/>
    <mergeCell ref="BV144:BV146"/>
    <mergeCell ref="BW144:BW146"/>
    <mergeCell ref="BX144:BX146"/>
    <mergeCell ref="BY144:BY146"/>
    <mergeCell ref="BZ144:BZ146"/>
    <mergeCell ref="CA144:CA146"/>
    <mergeCell ref="CB144:CB146"/>
    <mergeCell ref="BT135:BT137"/>
    <mergeCell ref="BU135:BU137"/>
    <mergeCell ref="BV135:BV137"/>
    <mergeCell ref="BW135:BW137"/>
    <mergeCell ref="BX135:BX137"/>
    <mergeCell ref="BY135:BY137"/>
    <mergeCell ref="BZ135:BZ137"/>
    <mergeCell ref="CA135:CA137"/>
    <mergeCell ref="CB129:CB131"/>
    <mergeCell ref="CB135:CB137"/>
    <mergeCell ref="BS150:BS152"/>
    <mergeCell ref="BT150:BT152"/>
    <mergeCell ref="BU150:BU152"/>
    <mergeCell ref="BV150:BV152"/>
    <mergeCell ref="BW150:BW152"/>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J120:BJ122"/>
    <mergeCell ref="BJ123:BJ125"/>
    <mergeCell ref="BJ126:BJ128"/>
    <mergeCell ref="BJ129:BJ131"/>
    <mergeCell ref="BK129:BK131"/>
    <mergeCell ref="BW129:BW131"/>
    <mergeCell ref="BX129:BX131"/>
    <mergeCell ref="BY129:BY131"/>
    <mergeCell ref="BZ129:BZ131"/>
    <mergeCell ref="CA129:CA131"/>
    <mergeCell ref="BN129:BN131"/>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CA81:CA83"/>
    <mergeCell ref="BS93:BS95"/>
    <mergeCell ref="BT93:BT95"/>
    <mergeCell ref="BU93:BU95"/>
    <mergeCell ref="BV93:BV95"/>
    <mergeCell ref="BW93:BW95"/>
    <mergeCell ref="BX93:BX95"/>
    <mergeCell ref="BY93:BY95"/>
    <mergeCell ref="BZ93:BZ95"/>
    <mergeCell ref="BR78:BR80"/>
    <mergeCell ref="BS78:BS80"/>
    <mergeCell ref="BT78:BT80"/>
    <mergeCell ref="BU78:BU80"/>
    <mergeCell ref="BV78:BV80"/>
    <mergeCell ref="BW78:BW80"/>
    <mergeCell ref="BX78:BX80"/>
    <mergeCell ref="BY78:BY80"/>
    <mergeCell ref="BZ78:BZ80"/>
    <mergeCell ref="CB153:CB155"/>
    <mergeCell ref="B249:B251"/>
    <mergeCell ref="C249:C251"/>
    <mergeCell ref="C252:C254"/>
    <mergeCell ref="B252:B254"/>
    <mergeCell ref="B255:B257"/>
    <mergeCell ref="B258:B260"/>
    <mergeCell ref="B261:B263"/>
    <mergeCell ref="B264:B266"/>
    <mergeCell ref="B267:B269"/>
    <mergeCell ref="B270:B272"/>
    <mergeCell ref="B273:B275"/>
    <mergeCell ref="B276:B278"/>
    <mergeCell ref="B279:B281"/>
    <mergeCell ref="B282:B284"/>
    <mergeCell ref="B285:B287"/>
    <mergeCell ref="B288:B290"/>
    <mergeCell ref="B291:B293"/>
    <mergeCell ref="B294:B296"/>
    <mergeCell ref="B297:B299"/>
    <mergeCell ref="B300:B302"/>
    <mergeCell ref="B303:B305"/>
    <mergeCell ref="B306:B308"/>
    <mergeCell ref="B309:B311"/>
    <mergeCell ref="B312:B314"/>
    <mergeCell ref="B315:B317"/>
    <mergeCell ref="B318:B320"/>
    <mergeCell ref="B321:B323"/>
    <mergeCell ref="B324:B326"/>
    <mergeCell ref="B327:B329"/>
    <mergeCell ref="B330:B332"/>
    <mergeCell ref="B333:B335"/>
    <mergeCell ref="B336:B338"/>
    <mergeCell ref="BJ156:BJ158"/>
    <mergeCell ref="AG156:AG158"/>
    <mergeCell ref="E156:E158"/>
    <mergeCell ref="G156:G158"/>
    <mergeCell ref="L156:L158"/>
    <mergeCell ref="M156:M158"/>
    <mergeCell ref="P156:P158"/>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B339:B341"/>
    <mergeCell ref="B342:B344"/>
    <mergeCell ref="B345:B347"/>
    <mergeCell ref="B348:B350"/>
    <mergeCell ref="B351:B353"/>
    <mergeCell ref="B354:B356"/>
    <mergeCell ref="B357:B359"/>
    <mergeCell ref="B360:B362"/>
    <mergeCell ref="B363:B365"/>
    <mergeCell ref="B366:B368"/>
    <mergeCell ref="B369:B371"/>
    <mergeCell ref="B372:B374"/>
    <mergeCell ref="B375:B377"/>
    <mergeCell ref="B378:B380"/>
    <mergeCell ref="B381:B383"/>
    <mergeCell ref="C255:C257"/>
    <mergeCell ref="C258:C260"/>
    <mergeCell ref="C261:C263"/>
    <mergeCell ref="C264:C266"/>
    <mergeCell ref="C267:C269"/>
    <mergeCell ref="C270:C272"/>
    <mergeCell ref="C273:C275"/>
    <mergeCell ref="C276:C278"/>
    <mergeCell ref="C279:C281"/>
    <mergeCell ref="C282:C284"/>
    <mergeCell ref="C285:C287"/>
    <mergeCell ref="C288:C290"/>
    <mergeCell ref="C291:C293"/>
    <mergeCell ref="C294:C296"/>
    <mergeCell ref="C297:C299"/>
    <mergeCell ref="C300:C302"/>
    <mergeCell ref="C303:C305"/>
    <mergeCell ref="C306:C308"/>
    <mergeCell ref="C309:C311"/>
    <mergeCell ref="C312:C314"/>
    <mergeCell ref="C315:C317"/>
    <mergeCell ref="C318:C320"/>
    <mergeCell ref="C321:C323"/>
    <mergeCell ref="C324:C326"/>
    <mergeCell ref="C327:C329"/>
    <mergeCell ref="C330:C332"/>
    <mergeCell ref="C333:C335"/>
    <mergeCell ref="C336:C338"/>
    <mergeCell ref="C339:C341"/>
    <mergeCell ref="C342:C344"/>
    <mergeCell ref="C345:C347"/>
    <mergeCell ref="C348:C350"/>
    <mergeCell ref="C351:C353"/>
    <mergeCell ref="C354:C356"/>
    <mergeCell ref="C357:C359"/>
    <mergeCell ref="C360:C362"/>
    <mergeCell ref="C363:C365"/>
    <mergeCell ref="C366:C368"/>
    <mergeCell ref="C369:C371"/>
    <mergeCell ref="C372:C374"/>
    <mergeCell ref="C375:C377"/>
    <mergeCell ref="C378:C380"/>
    <mergeCell ref="C381:C383"/>
    <mergeCell ref="D249:D251"/>
    <mergeCell ref="D252:D254"/>
    <mergeCell ref="D255:D257"/>
    <mergeCell ref="D258:D260"/>
    <mergeCell ref="D261:D263"/>
    <mergeCell ref="D264:D266"/>
    <mergeCell ref="D267:D269"/>
    <mergeCell ref="D270:D272"/>
    <mergeCell ref="D273:D275"/>
    <mergeCell ref="D276:D278"/>
    <mergeCell ref="D279:D281"/>
    <mergeCell ref="D282:D284"/>
    <mergeCell ref="D285:D287"/>
    <mergeCell ref="D288:D290"/>
    <mergeCell ref="D291:D293"/>
    <mergeCell ref="D294:D296"/>
    <mergeCell ref="D297:D299"/>
    <mergeCell ref="D300:D302"/>
    <mergeCell ref="D303:D305"/>
    <mergeCell ref="D306:D308"/>
    <mergeCell ref="D309:D311"/>
    <mergeCell ref="D312:D314"/>
    <mergeCell ref="D315:D317"/>
    <mergeCell ref="D318:D320"/>
    <mergeCell ref="D321:D323"/>
    <mergeCell ref="D324:D326"/>
    <mergeCell ref="D327:D329"/>
    <mergeCell ref="D330:D332"/>
    <mergeCell ref="D333:D335"/>
    <mergeCell ref="D336:D338"/>
    <mergeCell ref="D339:D341"/>
    <mergeCell ref="D342:D344"/>
    <mergeCell ref="D345:D347"/>
    <mergeCell ref="D348:D350"/>
    <mergeCell ref="D351:D353"/>
    <mergeCell ref="D354:D356"/>
    <mergeCell ref="D357:D359"/>
    <mergeCell ref="D360:D362"/>
    <mergeCell ref="E348:E350"/>
    <mergeCell ref="F348:F350"/>
    <mergeCell ref="E351:E353"/>
    <mergeCell ref="F351:F353"/>
    <mergeCell ref="E354:E356"/>
    <mergeCell ref="F354:F356"/>
    <mergeCell ref="E357:E359"/>
    <mergeCell ref="F357:F359"/>
    <mergeCell ref="E360:E362"/>
    <mergeCell ref="F360:F362"/>
    <mergeCell ref="E363:E365"/>
    <mergeCell ref="F363:F365"/>
    <mergeCell ref="E366:E368"/>
    <mergeCell ref="F366:F368"/>
    <mergeCell ref="E369:E371"/>
    <mergeCell ref="F369:F371"/>
    <mergeCell ref="E372:E374"/>
    <mergeCell ref="F372:F374"/>
    <mergeCell ref="E375:E377"/>
    <mergeCell ref="F375:F377"/>
    <mergeCell ref="E378:E380"/>
    <mergeCell ref="F378:F380"/>
    <mergeCell ref="E381:E383"/>
    <mergeCell ref="F381:F383"/>
    <mergeCell ref="D363:D365"/>
    <mergeCell ref="D366:D368"/>
    <mergeCell ref="D369:D371"/>
    <mergeCell ref="D372:D374"/>
    <mergeCell ref="D375:D377"/>
    <mergeCell ref="D378:D380"/>
    <mergeCell ref="D381:D383"/>
    <mergeCell ref="E249:E251"/>
    <mergeCell ref="F249:F251"/>
    <mergeCell ref="E252:E254"/>
    <mergeCell ref="F252:F254"/>
    <mergeCell ref="E255:E257"/>
    <mergeCell ref="F255:F257"/>
    <mergeCell ref="E258:E260"/>
    <mergeCell ref="F258:F260"/>
    <mergeCell ref="E261:E263"/>
    <mergeCell ref="F261:F263"/>
    <mergeCell ref="E264:E266"/>
    <mergeCell ref="F264:F266"/>
    <mergeCell ref="E267:E269"/>
    <mergeCell ref="F267:F269"/>
    <mergeCell ref="E270:E272"/>
    <mergeCell ref="F270:F272"/>
    <mergeCell ref="E273:E275"/>
    <mergeCell ref="F273:F275"/>
    <mergeCell ref="E276:E278"/>
    <mergeCell ref="F276:F278"/>
    <mergeCell ref="E279:E281"/>
    <mergeCell ref="F279:F281"/>
    <mergeCell ref="E282:E284"/>
    <mergeCell ref="F282:F284"/>
    <mergeCell ref="E285:E287"/>
    <mergeCell ref="F285:F287"/>
    <mergeCell ref="E288:E290"/>
    <mergeCell ref="F288:F290"/>
    <mergeCell ref="E291:E293"/>
    <mergeCell ref="F291:F293"/>
    <mergeCell ref="E294:E296"/>
    <mergeCell ref="F294:F296"/>
    <mergeCell ref="E297:E299"/>
    <mergeCell ref="H270:H272"/>
    <mergeCell ref="H273:H275"/>
    <mergeCell ref="H276:H278"/>
    <mergeCell ref="H279:H281"/>
    <mergeCell ref="H282:H284"/>
    <mergeCell ref="H285:H287"/>
    <mergeCell ref="H288:H290"/>
    <mergeCell ref="H291:H293"/>
    <mergeCell ref="H294:H296"/>
    <mergeCell ref="H297:H299"/>
    <mergeCell ref="H300:H302"/>
    <mergeCell ref="H303:H305"/>
    <mergeCell ref="H306:H308"/>
    <mergeCell ref="H309:H311"/>
    <mergeCell ref="H312:H314"/>
    <mergeCell ref="H315:H317"/>
    <mergeCell ref="H318:H320"/>
    <mergeCell ref="H321:H323"/>
    <mergeCell ref="H324:H326"/>
    <mergeCell ref="H327:H329"/>
    <mergeCell ref="H330:H332"/>
    <mergeCell ref="H333:H335"/>
    <mergeCell ref="H336:H338"/>
    <mergeCell ref="H339:H341"/>
    <mergeCell ref="H342:H344"/>
    <mergeCell ref="H345:H347"/>
    <mergeCell ref="F333:F335"/>
    <mergeCell ref="E336:E338"/>
    <mergeCell ref="F336:F338"/>
    <mergeCell ref="E339:E341"/>
    <mergeCell ref="F339:F341"/>
    <mergeCell ref="E342:E344"/>
    <mergeCell ref="F342:F344"/>
    <mergeCell ref="E345:E347"/>
    <mergeCell ref="F345:F347"/>
    <mergeCell ref="F297:F299"/>
    <mergeCell ref="E300:E302"/>
    <mergeCell ref="F300:F302"/>
    <mergeCell ref="E303:E305"/>
    <mergeCell ref="F303:F305"/>
    <mergeCell ref="E306:E308"/>
    <mergeCell ref="F306:F308"/>
    <mergeCell ref="E309:E311"/>
    <mergeCell ref="F309:F311"/>
    <mergeCell ref="E312:E314"/>
    <mergeCell ref="F312:F314"/>
    <mergeCell ref="E315:E317"/>
    <mergeCell ref="F315:F317"/>
    <mergeCell ref="E318:E320"/>
    <mergeCell ref="F318:F320"/>
    <mergeCell ref="E321:E323"/>
    <mergeCell ref="F321:F323"/>
    <mergeCell ref="E324:E326"/>
    <mergeCell ref="F324:F326"/>
    <mergeCell ref="E327:E329"/>
    <mergeCell ref="F327:F329"/>
    <mergeCell ref="E330:E332"/>
    <mergeCell ref="F330:F332"/>
    <mergeCell ref="E333:E335"/>
    <mergeCell ref="H348:H350"/>
    <mergeCell ref="H351:H353"/>
    <mergeCell ref="H354:H356"/>
    <mergeCell ref="H357:H359"/>
    <mergeCell ref="H360:H362"/>
    <mergeCell ref="H363:H365"/>
    <mergeCell ref="H366:H368"/>
    <mergeCell ref="H369:H371"/>
    <mergeCell ref="H372:H374"/>
    <mergeCell ref="H375:H377"/>
    <mergeCell ref="H378:H380"/>
    <mergeCell ref="H381:H383"/>
    <mergeCell ref="G249:G251"/>
    <mergeCell ref="G252:G254"/>
    <mergeCell ref="G255:G257"/>
    <mergeCell ref="G258:G260"/>
    <mergeCell ref="G261:G263"/>
    <mergeCell ref="G264:G266"/>
    <mergeCell ref="G267:G269"/>
    <mergeCell ref="G270:G272"/>
    <mergeCell ref="G273:G275"/>
    <mergeCell ref="G276:G278"/>
    <mergeCell ref="G279:G281"/>
    <mergeCell ref="G282:G284"/>
    <mergeCell ref="G285:G287"/>
    <mergeCell ref="G288:G290"/>
    <mergeCell ref="G291:G293"/>
    <mergeCell ref="G294:G296"/>
    <mergeCell ref="G297:G299"/>
    <mergeCell ref="G300:G302"/>
    <mergeCell ref="G303:G305"/>
    <mergeCell ref="G306:G308"/>
    <mergeCell ref="G309:G311"/>
    <mergeCell ref="G312:G314"/>
    <mergeCell ref="G315:G317"/>
    <mergeCell ref="G318:G320"/>
    <mergeCell ref="G321:G323"/>
    <mergeCell ref="G324:G326"/>
    <mergeCell ref="G327:G329"/>
    <mergeCell ref="G330:G332"/>
    <mergeCell ref="G333:G335"/>
    <mergeCell ref="G336:G338"/>
    <mergeCell ref="G339:G341"/>
    <mergeCell ref="G342:G344"/>
    <mergeCell ref="G345:G347"/>
    <mergeCell ref="G348:G350"/>
    <mergeCell ref="G351:G353"/>
    <mergeCell ref="G354:G356"/>
    <mergeCell ref="G357:G359"/>
    <mergeCell ref="G360:G362"/>
    <mergeCell ref="G363:G365"/>
    <mergeCell ref="G366:G368"/>
    <mergeCell ref="G369:G371"/>
    <mergeCell ref="G372:G374"/>
    <mergeCell ref="G375:G377"/>
    <mergeCell ref="G378:G380"/>
    <mergeCell ref="G381:G383"/>
    <mergeCell ref="H249:H251"/>
    <mergeCell ref="H252:H254"/>
    <mergeCell ref="H255:H257"/>
    <mergeCell ref="H258:H260"/>
    <mergeCell ref="H261:H263"/>
    <mergeCell ref="H264:H266"/>
    <mergeCell ref="H267:H269"/>
    <mergeCell ref="K249:K251"/>
    <mergeCell ref="K252:K254"/>
    <mergeCell ref="K255:K257"/>
    <mergeCell ref="K258:K260"/>
    <mergeCell ref="K261:K263"/>
    <mergeCell ref="K264:K266"/>
    <mergeCell ref="K267:K269"/>
    <mergeCell ref="K270:K272"/>
    <mergeCell ref="K273:K275"/>
    <mergeCell ref="K276:K278"/>
    <mergeCell ref="K279:K281"/>
    <mergeCell ref="K282:K284"/>
    <mergeCell ref="K285:K287"/>
    <mergeCell ref="K288:K290"/>
    <mergeCell ref="K291:K293"/>
    <mergeCell ref="K294:K296"/>
    <mergeCell ref="K297:K299"/>
    <mergeCell ref="K300:K302"/>
    <mergeCell ref="K303:K305"/>
    <mergeCell ref="K306:K308"/>
    <mergeCell ref="K309:K311"/>
    <mergeCell ref="K312:K314"/>
    <mergeCell ref="K315:K317"/>
    <mergeCell ref="K318:K320"/>
    <mergeCell ref="K321:K323"/>
    <mergeCell ref="K324:K326"/>
    <mergeCell ref="K327:K329"/>
    <mergeCell ref="K330:K332"/>
    <mergeCell ref="K333:K335"/>
    <mergeCell ref="K336:K338"/>
    <mergeCell ref="K339:K341"/>
    <mergeCell ref="K342:K344"/>
    <mergeCell ref="K345:K347"/>
    <mergeCell ref="K348:K350"/>
    <mergeCell ref="K351:K353"/>
    <mergeCell ref="K354:K356"/>
    <mergeCell ref="K357:K359"/>
    <mergeCell ref="K360:K362"/>
    <mergeCell ref="K363:K365"/>
    <mergeCell ref="K366:K368"/>
    <mergeCell ref="K369:K371"/>
    <mergeCell ref="K372:K374"/>
    <mergeCell ref="K375:K377"/>
    <mergeCell ref="K378:K380"/>
    <mergeCell ref="K381:K383"/>
    <mergeCell ref="L249:L251"/>
    <mergeCell ref="M249:M251"/>
    <mergeCell ref="N249:N251"/>
    <mergeCell ref="L252:L254"/>
    <mergeCell ref="M252:M254"/>
    <mergeCell ref="N252:N254"/>
    <mergeCell ref="L255:L257"/>
    <mergeCell ref="M255:M257"/>
    <mergeCell ref="N255:N257"/>
    <mergeCell ref="L258:L260"/>
    <mergeCell ref="M258:M260"/>
    <mergeCell ref="N258:N260"/>
    <mergeCell ref="L261:L263"/>
    <mergeCell ref="M261:M263"/>
    <mergeCell ref="N261:N263"/>
    <mergeCell ref="L264:L266"/>
    <mergeCell ref="M264:M266"/>
    <mergeCell ref="N264:N266"/>
    <mergeCell ref="L267:L269"/>
    <mergeCell ref="M267:M269"/>
    <mergeCell ref="N267:N269"/>
    <mergeCell ref="L270:L272"/>
    <mergeCell ref="M270:M272"/>
    <mergeCell ref="N270:N272"/>
    <mergeCell ref="L273:L275"/>
    <mergeCell ref="M273:M275"/>
    <mergeCell ref="N273:N275"/>
    <mergeCell ref="L276:L278"/>
    <mergeCell ref="M276:M278"/>
    <mergeCell ref="N276:N278"/>
    <mergeCell ref="L279:L281"/>
    <mergeCell ref="M279:M281"/>
    <mergeCell ref="N279:N281"/>
    <mergeCell ref="L282:L284"/>
    <mergeCell ref="M282:M284"/>
    <mergeCell ref="N282:N284"/>
    <mergeCell ref="L285:L287"/>
    <mergeCell ref="M285:M287"/>
    <mergeCell ref="N285:N287"/>
    <mergeCell ref="L288:L290"/>
    <mergeCell ref="M288:M290"/>
    <mergeCell ref="N288:N290"/>
    <mergeCell ref="L291:L293"/>
    <mergeCell ref="M291:M293"/>
    <mergeCell ref="N291:N293"/>
    <mergeCell ref="L294:L296"/>
    <mergeCell ref="M294:M296"/>
    <mergeCell ref="N294:N296"/>
    <mergeCell ref="L297:L299"/>
    <mergeCell ref="M297:M299"/>
    <mergeCell ref="N297:N299"/>
    <mergeCell ref="L300:L302"/>
    <mergeCell ref="M300:M302"/>
    <mergeCell ref="M339:M341"/>
    <mergeCell ref="N339:N341"/>
    <mergeCell ref="L342:L344"/>
    <mergeCell ref="M342:M344"/>
    <mergeCell ref="N342:N344"/>
    <mergeCell ref="L345:L347"/>
    <mergeCell ref="M345:M347"/>
    <mergeCell ref="N345:N347"/>
    <mergeCell ref="L348:L350"/>
    <mergeCell ref="M348:M350"/>
    <mergeCell ref="N348:N350"/>
    <mergeCell ref="L351:L353"/>
    <mergeCell ref="M351:M353"/>
    <mergeCell ref="N351:N353"/>
    <mergeCell ref="L354:L356"/>
    <mergeCell ref="M354:M356"/>
    <mergeCell ref="N354:N356"/>
    <mergeCell ref="L357:L359"/>
    <mergeCell ref="M357:M359"/>
    <mergeCell ref="N357:N359"/>
    <mergeCell ref="L360:L362"/>
    <mergeCell ref="M360:M362"/>
    <mergeCell ref="N360:N362"/>
    <mergeCell ref="L363:L365"/>
    <mergeCell ref="M363:M365"/>
    <mergeCell ref="N363:N365"/>
    <mergeCell ref="L366:L368"/>
    <mergeCell ref="M366:M368"/>
    <mergeCell ref="N366:N368"/>
    <mergeCell ref="N300:N302"/>
    <mergeCell ref="L303:L305"/>
    <mergeCell ref="M303:M305"/>
    <mergeCell ref="N303:N305"/>
    <mergeCell ref="L306:L308"/>
    <mergeCell ref="M306:M308"/>
    <mergeCell ref="N306:N308"/>
    <mergeCell ref="L309:L311"/>
    <mergeCell ref="M309:M311"/>
    <mergeCell ref="N309:N311"/>
    <mergeCell ref="L312:L314"/>
    <mergeCell ref="M312:M314"/>
    <mergeCell ref="N312:N314"/>
    <mergeCell ref="L315:L317"/>
    <mergeCell ref="M315:M317"/>
    <mergeCell ref="N315:N317"/>
    <mergeCell ref="L318:L320"/>
    <mergeCell ref="M318:M320"/>
    <mergeCell ref="N318:N320"/>
    <mergeCell ref="L321:L323"/>
    <mergeCell ref="M321:M323"/>
    <mergeCell ref="N321:N323"/>
    <mergeCell ref="L324:L326"/>
    <mergeCell ref="M324:M326"/>
    <mergeCell ref="N324:N326"/>
    <mergeCell ref="L327:L329"/>
    <mergeCell ref="M327:M329"/>
    <mergeCell ref="N327:N329"/>
    <mergeCell ref="L330:L332"/>
    <mergeCell ref="M330:M332"/>
    <mergeCell ref="N330:N332"/>
    <mergeCell ref="L333:L335"/>
    <mergeCell ref="M333:M335"/>
    <mergeCell ref="N333:N335"/>
    <mergeCell ref="L369:L371"/>
    <mergeCell ref="M369:M371"/>
    <mergeCell ref="N369:N371"/>
    <mergeCell ref="L372:L374"/>
    <mergeCell ref="M372:M374"/>
    <mergeCell ref="N372:N374"/>
    <mergeCell ref="L375:L377"/>
    <mergeCell ref="M375:M377"/>
    <mergeCell ref="N375:N377"/>
    <mergeCell ref="L378:L380"/>
    <mergeCell ref="M378:M380"/>
    <mergeCell ref="N378:N380"/>
    <mergeCell ref="L381:L383"/>
    <mergeCell ref="M381:M383"/>
    <mergeCell ref="N381:N383"/>
    <mergeCell ref="O249:O251"/>
    <mergeCell ref="O252:O254"/>
    <mergeCell ref="O255:O257"/>
    <mergeCell ref="O258:O260"/>
    <mergeCell ref="O261:O263"/>
    <mergeCell ref="O264:O266"/>
    <mergeCell ref="O267:O269"/>
    <mergeCell ref="O270:O272"/>
    <mergeCell ref="O273:O275"/>
    <mergeCell ref="O276:O278"/>
    <mergeCell ref="O279:O281"/>
    <mergeCell ref="O282:O284"/>
    <mergeCell ref="O285:O287"/>
    <mergeCell ref="O288:O290"/>
    <mergeCell ref="O291:O293"/>
    <mergeCell ref="O294:O296"/>
    <mergeCell ref="O297:O299"/>
    <mergeCell ref="O300:O302"/>
    <mergeCell ref="O303:O305"/>
    <mergeCell ref="O306:O308"/>
    <mergeCell ref="O309:O311"/>
    <mergeCell ref="O312:O314"/>
    <mergeCell ref="O315:O317"/>
    <mergeCell ref="O318:O320"/>
    <mergeCell ref="O321:O323"/>
    <mergeCell ref="O324:O326"/>
    <mergeCell ref="O327:O329"/>
    <mergeCell ref="O330:O332"/>
    <mergeCell ref="O333:O335"/>
    <mergeCell ref="O336:O338"/>
    <mergeCell ref="O339:O341"/>
    <mergeCell ref="O342:O344"/>
    <mergeCell ref="O345:O347"/>
    <mergeCell ref="O348:O350"/>
    <mergeCell ref="O351:O353"/>
    <mergeCell ref="O354:O356"/>
    <mergeCell ref="O357:O359"/>
    <mergeCell ref="O360:O362"/>
    <mergeCell ref="O363:O365"/>
    <mergeCell ref="O366:O368"/>
    <mergeCell ref="O369:O371"/>
    <mergeCell ref="O372:O374"/>
    <mergeCell ref="O375:O377"/>
    <mergeCell ref="O378:O380"/>
    <mergeCell ref="O381:O383"/>
    <mergeCell ref="L336:L338"/>
    <mergeCell ref="M336:M338"/>
    <mergeCell ref="N336:N338"/>
    <mergeCell ref="L339:L341"/>
    <mergeCell ref="P249:P251"/>
    <mergeCell ref="Q249:Q251"/>
    <mergeCell ref="R249:R251"/>
    <mergeCell ref="S249:S251"/>
    <mergeCell ref="T249:T251"/>
    <mergeCell ref="U249:U251"/>
    <mergeCell ref="V249:V251"/>
    <mergeCell ref="W249:W251"/>
    <mergeCell ref="P252:P254"/>
    <mergeCell ref="Q252:Q254"/>
    <mergeCell ref="R252:R254"/>
    <mergeCell ref="S252:S254"/>
    <mergeCell ref="T252:T254"/>
    <mergeCell ref="U252:U254"/>
    <mergeCell ref="V252:V254"/>
    <mergeCell ref="W252:W254"/>
    <mergeCell ref="P255:P257"/>
    <mergeCell ref="Q255:Q257"/>
    <mergeCell ref="R255:R257"/>
    <mergeCell ref="S255:S257"/>
    <mergeCell ref="T255:T257"/>
    <mergeCell ref="U255:U257"/>
    <mergeCell ref="V255:V257"/>
    <mergeCell ref="W255:W257"/>
    <mergeCell ref="P258:P260"/>
    <mergeCell ref="Q258:Q260"/>
    <mergeCell ref="R258:R260"/>
    <mergeCell ref="S258:S260"/>
    <mergeCell ref="T258:T260"/>
    <mergeCell ref="U258:U260"/>
    <mergeCell ref="V258:V260"/>
    <mergeCell ref="W258:W260"/>
    <mergeCell ref="P261:P263"/>
    <mergeCell ref="Q261:Q263"/>
    <mergeCell ref="R261:R263"/>
    <mergeCell ref="S261:S263"/>
    <mergeCell ref="T261:T263"/>
    <mergeCell ref="U261:U263"/>
    <mergeCell ref="V261:V263"/>
    <mergeCell ref="W261:W263"/>
    <mergeCell ref="P264:P266"/>
    <mergeCell ref="Q264:Q266"/>
    <mergeCell ref="R264:R266"/>
    <mergeCell ref="S264:S266"/>
    <mergeCell ref="T264:T266"/>
    <mergeCell ref="U264:U266"/>
    <mergeCell ref="V264:V266"/>
    <mergeCell ref="W264:W266"/>
    <mergeCell ref="P267:P269"/>
    <mergeCell ref="Q267:Q269"/>
    <mergeCell ref="R267:R269"/>
    <mergeCell ref="S267:S269"/>
    <mergeCell ref="T267:T269"/>
    <mergeCell ref="U267:U269"/>
    <mergeCell ref="V267:V269"/>
    <mergeCell ref="W267:W269"/>
    <mergeCell ref="P270:P272"/>
    <mergeCell ref="Q270:Q272"/>
    <mergeCell ref="R270:R272"/>
    <mergeCell ref="S270:S272"/>
    <mergeCell ref="T270:T272"/>
    <mergeCell ref="U270:U272"/>
    <mergeCell ref="V270:V272"/>
    <mergeCell ref="W270:W272"/>
    <mergeCell ref="P273:P275"/>
    <mergeCell ref="Q273:Q275"/>
    <mergeCell ref="R273:R275"/>
    <mergeCell ref="S273:S275"/>
    <mergeCell ref="T273:T275"/>
    <mergeCell ref="U273:U275"/>
    <mergeCell ref="V273:V275"/>
    <mergeCell ref="W273:W275"/>
    <mergeCell ref="P276:P278"/>
    <mergeCell ref="Q276:Q278"/>
    <mergeCell ref="R276:R278"/>
    <mergeCell ref="S276:S278"/>
    <mergeCell ref="T276:T278"/>
    <mergeCell ref="U276:U278"/>
    <mergeCell ref="V276:V278"/>
    <mergeCell ref="W276:W278"/>
    <mergeCell ref="P279:P281"/>
    <mergeCell ref="Q279:Q281"/>
    <mergeCell ref="R279:R281"/>
    <mergeCell ref="S279:S281"/>
    <mergeCell ref="T279:T281"/>
    <mergeCell ref="U279:U281"/>
    <mergeCell ref="V279:V281"/>
    <mergeCell ref="W279:W281"/>
    <mergeCell ref="P282:P284"/>
    <mergeCell ref="Q282:Q284"/>
    <mergeCell ref="R282:R284"/>
    <mergeCell ref="S282:S284"/>
    <mergeCell ref="T282:T284"/>
    <mergeCell ref="U282:U284"/>
    <mergeCell ref="V282:V284"/>
    <mergeCell ref="W282:W284"/>
    <mergeCell ref="P285:P287"/>
    <mergeCell ref="Q285:Q287"/>
    <mergeCell ref="R285:R287"/>
    <mergeCell ref="S285:S287"/>
    <mergeCell ref="T285:T287"/>
    <mergeCell ref="U285:U287"/>
    <mergeCell ref="V285:V287"/>
    <mergeCell ref="W285:W287"/>
    <mergeCell ref="P288:P290"/>
    <mergeCell ref="Q288:Q290"/>
    <mergeCell ref="R288:R290"/>
    <mergeCell ref="S288:S290"/>
    <mergeCell ref="T288:T290"/>
    <mergeCell ref="U288:U290"/>
    <mergeCell ref="V288:V290"/>
    <mergeCell ref="W288:W290"/>
    <mergeCell ref="P291:P293"/>
    <mergeCell ref="Q291:Q293"/>
    <mergeCell ref="R291:R293"/>
    <mergeCell ref="S291:S293"/>
    <mergeCell ref="T291:T293"/>
    <mergeCell ref="U291:U293"/>
    <mergeCell ref="V291:V293"/>
    <mergeCell ref="W291:W293"/>
    <mergeCell ref="P294:P296"/>
    <mergeCell ref="Q294:Q296"/>
    <mergeCell ref="R294:R296"/>
    <mergeCell ref="S294:S296"/>
    <mergeCell ref="T294:T296"/>
    <mergeCell ref="U294:U296"/>
    <mergeCell ref="V294:V296"/>
    <mergeCell ref="W294:W296"/>
    <mergeCell ref="P297:P299"/>
    <mergeCell ref="Q297:Q299"/>
    <mergeCell ref="R297:R299"/>
    <mergeCell ref="S297:S299"/>
    <mergeCell ref="T297:T299"/>
    <mergeCell ref="U297:U299"/>
    <mergeCell ref="V297:V299"/>
    <mergeCell ref="W297:W299"/>
    <mergeCell ref="P300:P302"/>
    <mergeCell ref="Q300:Q302"/>
    <mergeCell ref="R300:R302"/>
    <mergeCell ref="S300:S302"/>
    <mergeCell ref="T300:T302"/>
    <mergeCell ref="U300:U302"/>
    <mergeCell ref="V300:V302"/>
    <mergeCell ref="W300:W302"/>
    <mergeCell ref="P303:P305"/>
    <mergeCell ref="Q303:Q305"/>
    <mergeCell ref="R303:R305"/>
    <mergeCell ref="S303:S305"/>
    <mergeCell ref="T303:T305"/>
    <mergeCell ref="U303:U305"/>
    <mergeCell ref="V303:V305"/>
    <mergeCell ref="W303:W305"/>
    <mergeCell ref="P306:P308"/>
    <mergeCell ref="Q306:Q308"/>
    <mergeCell ref="R306:R308"/>
    <mergeCell ref="S306:S308"/>
    <mergeCell ref="T306:T308"/>
    <mergeCell ref="U306:U308"/>
    <mergeCell ref="V306:V308"/>
    <mergeCell ref="W306:W308"/>
    <mergeCell ref="P309:P311"/>
    <mergeCell ref="Q309:Q311"/>
    <mergeCell ref="R309:R311"/>
    <mergeCell ref="S309:S311"/>
    <mergeCell ref="T309:T311"/>
    <mergeCell ref="U309:U311"/>
    <mergeCell ref="V309:V311"/>
    <mergeCell ref="W309:W311"/>
    <mergeCell ref="P312:P314"/>
    <mergeCell ref="Q312:Q314"/>
    <mergeCell ref="R312:R314"/>
    <mergeCell ref="S312:S314"/>
    <mergeCell ref="T312:T314"/>
    <mergeCell ref="U312:U314"/>
    <mergeCell ref="V312:V314"/>
    <mergeCell ref="W312:W314"/>
    <mergeCell ref="P315:P317"/>
    <mergeCell ref="Q315:Q317"/>
    <mergeCell ref="R315:R317"/>
    <mergeCell ref="S315:S317"/>
    <mergeCell ref="T315:T317"/>
    <mergeCell ref="U315:U317"/>
    <mergeCell ref="V315:V317"/>
    <mergeCell ref="W315:W317"/>
    <mergeCell ref="P318:P320"/>
    <mergeCell ref="Q318:Q320"/>
    <mergeCell ref="R318:R320"/>
    <mergeCell ref="S318:S320"/>
    <mergeCell ref="T318:T320"/>
    <mergeCell ref="U318:U320"/>
    <mergeCell ref="V318:V320"/>
    <mergeCell ref="W318:W320"/>
    <mergeCell ref="P321:P323"/>
    <mergeCell ref="Q321:Q323"/>
    <mergeCell ref="R321:R323"/>
    <mergeCell ref="S321:S323"/>
    <mergeCell ref="T321:T323"/>
    <mergeCell ref="U321:U323"/>
    <mergeCell ref="V321:V323"/>
    <mergeCell ref="W321:W323"/>
    <mergeCell ref="P324:P326"/>
    <mergeCell ref="Q324:Q326"/>
    <mergeCell ref="R324:R326"/>
    <mergeCell ref="S324:S326"/>
    <mergeCell ref="T324:T326"/>
    <mergeCell ref="U324:U326"/>
    <mergeCell ref="V324:V326"/>
    <mergeCell ref="W324:W326"/>
    <mergeCell ref="P327:P329"/>
    <mergeCell ref="Q327:Q329"/>
    <mergeCell ref="R327:R329"/>
    <mergeCell ref="S327:S329"/>
    <mergeCell ref="T327:T329"/>
    <mergeCell ref="U327:U329"/>
    <mergeCell ref="V327:V329"/>
    <mergeCell ref="W327:W329"/>
    <mergeCell ref="P330:P332"/>
    <mergeCell ref="Q330:Q332"/>
    <mergeCell ref="R330:R332"/>
    <mergeCell ref="S330:S332"/>
    <mergeCell ref="T330:T332"/>
    <mergeCell ref="U330:U332"/>
    <mergeCell ref="V330:V332"/>
    <mergeCell ref="W330:W332"/>
    <mergeCell ref="P333:P335"/>
    <mergeCell ref="Q333:Q335"/>
    <mergeCell ref="R333:R335"/>
    <mergeCell ref="S333:S335"/>
    <mergeCell ref="T333:T335"/>
    <mergeCell ref="U333:U335"/>
    <mergeCell ref="V333:V335"/>
    <mergeCell ref="W333:W335"/>
    <mergeCell ref="P336:P338"/>
    <mergeCell ref="Q336:Q338"/>
    <mergeCell ref="R336:R338"/>
    <mergeCell ref="S336:S338"/>
    <mergeCell ref="T336:T338"/>
    <mergeCell ref="U336:U338"/>
    <mergeCell ref="V336:V338"/>
    <mergeCell ref="W336:W338"/>
    <mergeCell ref="P339:P341"/>
    <mergeCell ref="Q339:Q341"/>
    <mergeCell ref="R339:R341"/>
    <mergeCell ref="S339:S341"/>
    <mergeCell ref="T339:T341"/>
    <mergeCell ref="U339:U341"/>
    <mergeCell ref="V339:V341"/>
    <mergeCell ref="W339:W341"/>
    <mergeCell ref="P342:P344"/>
    <mergeCell ref="Q342:Q344"/>
    <mergeCell ref="R342:R344"/>
    <mergeCell ref="S342:S344"/>
    <mergeCell ref="T342:T344"/>
    <mergeCell ref="U342:U344"/>
    <mergeCell ref="V342:V344"/>
    <mergeCell ref="W342:W344"/>
    <mergeCell ref="P345:P347"/>
    <mergeCell ref="Q345:Q347"/>
    <mergeCell ref="R345:R347"/>
    <mergeCell ref="S345:S347"/>
    <mergeCell ref="T345:T347"/>
    <mergeCell ref="U345:U347"/>
    <mergeCell ref="V345:V347"/>
    <mergeCell ref="W345:W347"/>
    <mergeCell ref="P348:P350"/>
    <mergeCell ref="Q348:Q350"/>
    <mergeCell ref="R348:R350"/>
    <mergeCell ref="S348:S350"/>
    <mergeCell ref="T348:T350"/>
    <mergeCell ref="U348:U350"/>
    <mergeCell ref="V348:V350"/>
    <mergeCell ref="W348:W350"/>
    <mergeCell ref="P351:P353"/>
    <mergeCell ref="Q351:Q353"/>
    <mergeCell ref="R351:R353"/>
    <mergeCell ref="S351:S353"/>
    <mergeCell ref="T351:T353"/>
    <mergeCell ref="U351:U353"/>
    <mergeCell ref="V351:V353"/>
    <mergeCell ref="W351:W353"/>
    <mergeCell ref="P354:P356"/>
    <mergeCell ref="Q354:Q356"/>
    <mergeCell ref="R354:R356"/>
    <mergeCell ref="S354:S356"/>
    <mergeCell ref="T354:T356"/>
    <mergeCell ref="U354:U356"/>
    <mergeCell ref="V354:V356"/>
    <mergeCell ref="W354:W356"/>
    <mergeCell ref="P357:P359"/>
    <mergeCell ref="Q357:Q359"/>
    <mergeCell ref="R357:R359"/>
    <mergeCell ref="S357:S359"/>
    <mergeCell ref="T357:T359"/>
    <mergeCell ref="U357:U359"/>
    <mergeCell ref="V357:V359"/>
    <mergeCell ref="W357:W359"/>
    <mergeCell ref="P360:P362"/>
    <mergeCell ref="Q360:Q362"/>
    <mergeCell ref="R360:R362"/>
    <mergeCell ref="S360:S362"/>
    <mergeCell ref="T360:T362"/>
    <mergeCell ref="U360:U362"/>
    <mergeCell ref="V360:V362"/>
    <mergeCell ref="W360:W362"/>
    <mergeCell ref="P363:P365"/>
    <mergeCell ref="Q363:Q365"/>
    <mergeCell ref="R363:R365"/>
    <mergeCell ref="S363:S365"/>
    <mergeCell ref="T363:T365"/>
    <mergeCell ref="U363:U365"/>
    <mergeCell ref="V363:V365"/>
    <mergeCell ref="W363:W365"/>
    <mergeCell ref="P366:P368"/>
    <mergeCell ref="Q366:Q368"/>
    <mergeCell ref="R366:R368"/>
    <mergeCell ref="S366:S368"/>
    <mergeCell ref="T366:T368"/>
    <mergeCell ref="U366:U368"/>
    <mergeCell ref="V366:V368"/>
    <mergeCell ref="W366:W368"/>
    <mergeCell ref="P369:P371"/>
    <mergeCell ref="Q369:Q371"/>
    <mergeCell ref="R369:R371"/>
    <mergeCell ref="S369:S371"/>
    <mergeCell ref="T369:T371"/>
    <mergeCell ref="U369:U371"/>
    <mergeCell ref="V369:V371"/>
    <mergeCell ref="W369:W371"/>
    <mergeCell ref="P372:P374"/>
    <mergeCell ref="Q372:Q374"/>
    <mergeCell ref="R372:R374"/>
    <mergeCell ref="S372:S374"/>
    <mergeCell ref="T372:T374"/>
    <mergeCell ref="U372:U374"/>
    <mergeCell ref="V372:V374"/>
    <mergeCell ref="W372:W374"/>
    <mergeCell ref="P375:P377"/>
    <mergeCell ref="Q375:Q377"/>
    <mergeCell ref="R375:R377"/>
    <mergeCell ref="S375:S377"/>
    <mergeCell ref="T375:T377"/>
    <mergeCell ref="U375:U377"/>
    <mergeCell ref="V375:V377"/>
    <mergeCell ref="W375:W377"/>
    <mergeCell ref="P378:P380"/>
    <mergeCell ref="Q378:Q380"/>
    <mergeCell ref="R378:R380"/>
    <mergeCell ref="S378:S380"/>
    <mergeCell ref="T378:T380"/>
    <mergeCell ref="U378:U380"/>
    <mergeCell ref="V378:V380"/>
    <mergeCell ref="W378:W380"/>
    <mergeCell ref="P381:P383"/>
    <mergeCell ref="Q381:Q383"/>
    <mergeCell ref="R381:R383"/>
    <mergeCell ref="S381:S383"/>
    <mergeCell ref="T381:T383"/>
    <mergeCell ref="U381:U383"/>
    <mergeCell ref="V381:V383"/>
    <mergeCell ref="W381:W383"/>
    <mergeCell ref="AD249:AD251"/>
    <mergeCell ref="AD252:AD254"/>
    <mergeCell ref="AD255:AD257"/>
    <mergeCell ref="AD258:AD260"/>
    <mergeCell ref="AD261:AD263"/>
    <mergeCell ref="AD264:AD266"/>
    <mergeCell ref="AD267:AD269"/>
    <mergeCell ref="AD270:AD272"/>
    <mergeCell ref="AD273:AD275"/>
    <mergeCell ref="AD276:AD278"/>
    <mergeCell ref="AD279:AD281"/>
    <mergeCell ref="AD282:AD284"/>
    <mergeCell ref="AD285:AD287"/>
    <mergeCell ref="AD288:AD290"/>
    <mergeCell ref="AD291:AD293"/>
    <mergeCell ref="AD294:AD296"/>
    <mergeCell ref="AD297:AD299"/>
    <mergeCell ref="AD300:AD302"/>
    <mergeCell ref="AD303:AD305"/>
    <mergeCell ref="AD306:AD308"/>
    <mergeCell ref="AD309:AD311"/>
    <mergeCell ref="AD312:AD314"/>
    <mergeCell ref="AD315:AD317"/>
    <mergeCell ref="AD318:AD320"/>
    <mergeCell ref="AD321:AD323"/>
    <mergeCell ref="AD324:AD326"/>
    <mergeCell ref="AD327:AD329"/>
    <mergeCell ref="AD330:AD332"/>
    <mergeCell ref="AD333:AD335"/>
    <mergeCell ref="AD336:AD338"/>
    <mergeCell ref="AD339:AD341"/>
    <mergeCell ref="AD342:AD344"/>
    <mergeCell ref="AD345:AD347"/>
    <mergeCell ref="AD348:AD350"/>
    <mergeCell ref="AD351:AD353"/>
    <mergeCell ref="AD354:AD356"/>
    <mergeCell ref="AD357:AD359"/>
    <mergeCell ref="AD360:AD362"/>
    <mergeCell ref="AD363:AD365"/>
    <mergeCell ref="AD366:AD368"/>
    <mergeCell ref="AD369:AD371"/>
    <mergeCell ref="AD372:AD374"/>
    <mergeCell ref="AD375:AD377"/>
    <mergeCell ref="AD378:AD380"/>
    <mergeCell ref="AD381:AD383"/>
    <mergeCell ref="I261:I263"/>
    <mergeCell ref="J261:J263"/>
    <mergeCell ref="AE249:AE251"/>
    <mergeCell ref="AF249:AF251"/>
    <mergeCell ref="AG249:AG251"/>
    <mergeCell ref="AH249:AH251"/>
    <mergeCell ref="AI249:AI251"/>
    <mergeCell ref="AJ249:AJ251"/>
    <mergeCell ref="AK249:AK251"/>
    <mergeCell ref="AL249:AL251"/>
    <mergeCell ref="AM249:AM251"/>
    <mergeCell ref="AN249:AN251"/>
    <mergeCell ref="AO249:AO251"/>
    <mergeCell ref="AE252:AE254"/>
    <mergeCell ref="AF252:AF254"/>
    <mergeCell ref="AG252:AG254"/>
    <mergeCell ref="AH252:AH254"/>
    <mergeCell ref="AI252:AI254"/>
    <mergeCell ref="AJ252:AJ254"/>
    <mergeCell ref="AK252:AK254"/>
    <mergeCell ref="AL252:AL254"/>
    <mergeCell ref="AM252:AM254"/>
    <mergeCell ref="AN252:AN254"/>
    <mergeCell ref="AO252:AO254"/>
    <mergeCell ref="AE255:AE257"/>
    <mergeCell ref="AF255:AF257"/>
    <mergeCell ref="AG255:AG257"/>
    <mergeCell ref="AH255:AH257"/>
    <mergeCell ref="AI255:AI257"/>
    <mergeCell ref="AJ255:AJ257"/>
    <mergeCell ref="AK255:AK257"/>
    <mergeCell ref="AL255:AL257"/>
    <mergeCell ref="AM255:AM257"/>
    <mergeCell ref="AN255:AN257"/>
    <mergeCell ref="AO255:AO257"/>
    <mergeCell ref="AE258:AE260"/>
    <mergeCell ref="AF258:AF260"/>
    <mergeCell ref="AG258:AG260"/>
    <mergeCell ref="AH258:AH260"/>
    <mergeCell ref="AI258:AI260"/>
    <mergeCell ref="AJ258:AJ260"/>
    <mergeCell ref="AK258:AK260"/>
    <mergeCell ref="AL258:AL260"/>
    <mergeCell ref="AM258:AM260"/>
    <mergeCell ref="AN258:AN260"/>
    <mergeCell ref="AO258:AO260"/>
    <mergeCell ref="AE261:AE263"/>
    <mergeCell ref="AF261:AF263"/>
    <mergeCell ref="AG261:AG263"/>
    <mergeCell ref="AH261:AH263"/>
    <mergeCell ref="AI261:AI263"/>
    <mergeCell ref="AJ261:AJ263"/>
    <mergeCell ref="AK261:AK263"/>
    <mergeCell ref="AL261:AL263"/>
    <mergeCell ref="AM261:AM263"/>
    <mergeCell ref="AN261:AN263"/>
    <mergeCell ref="AO261:AO263"/>
    <mergeCell ref="AE264:AE266"/>
    <mergeCell ref="AF264:AF266"/>
    <mergeCell ref="AG264:AG266"/>
    <mergeCell ref="AH264:AH266"/>
    <mergeCell ref="AI264:AI266"/>
    <mergeCell ref="AJ264:AJ266"/>
    <mergeCell ref="AK264:AK266"/>
    <mergeCell ref="AL264:AL266"/>
    <mergeCell ref="AM264:AM266"/>
    <mergeCell ref="AN264:AN266"/>
    <mergeCell ref="AO264:AO266"/>
    <mergeCell ref="AE267:AE269"/>
    <mergeCell ref="AF267:AF269"/>
    <mergeCell ref="AG267:AG269"/>
    <mergeCell ref="AH267:AH269"/>
    <mergeCell ref="AI267:AI269"/>
    <mergeCell ref="AJ267:AJ269"/>
    <mergeCell ref="AK267:AK269"/>
    <mergeCell ref="AL267:AL269"/>
    <mergeCell ref="AM267:AM269"/>
    <mergeCell ref="AN267:AN269"/>
    <mergeCell ref="AO267:AO269"/>
    <mergeCell ref="AE270:AE272"/>
    <mergeCell ref="AF270:AF272"/>
    <mergeCell ref="AG270:AG272"/>
    <mergeCell ref="AH270:AH272"/>
    <mergeCell ref="AI270:AI272"/>
    <mergeCell ref="AJ270:AJ272"/>
    <mergeCell ref="AK270:AK272"/>
    <mergeCell ref="AL270:AL272"/>
    <mergeCell ref="AM270:AM272"/>
    <mergeCell ref="AN270:AN272"/>
    <mergeCell ref="AO270:AO272"/>
    <mergeCell ref="AE273:AE275"/>
    <mergeCell ref="AF273:AF275"/>
    <mergeCell ref="AG273:AG275"/>
    <mergeCell ref="AH273:AH275"/>
    <mergeCell ref="AI273:AI275"/>
    <mergeCell ref="AJ273:AJ275"/>
    <mergeCell ref="AK273:AK275"/>
    <mergeCell ref="AL273:AL275"/>
    <mergeCell ref="AM273:AM275"/>
    <mergeCell ref="AN273:AN275"/>
    <mergeCell ref="AO273:AO275"/>
    <mergeCell ref="AE276:AE278"/>
    <mergeCell ref="AF276:AF278"/>
    <mergeCell ref="AG276:AG278"/>
    <mergeCell ref="AH276:AH278"/>
    <mergeCell ref="AI276:AI278"/>
    <mergeCell ref="AJ276:AJ278"/>
    <mergeCell ref="AK276:AK278"/>
    <mergeCell ref="AL276:AL278"/>
    <mergeCell ref="AM276:AM278"/>
    <mergeCell ref="AN276:AN278"/>
    <mergeCell ref="AO276:AO278"/>
    <mergeCell ref="AE279:AE281"/>
    <mergeCell ref="AF279:AF281"/>
    <mergeCell ref="AG279:AG281"/>
    <mergeCell ref="AH279:AH281"/>
    <mergeCell ref="AI279:AI281"/>
    <mergeCell ref="AJ279:AJ281"/>
    <mergeCell ref="AK279:AK281"/>
    <mergeCell ref="AL279:AL281"/>
    <mergeCell ref="AM279:AM281"/>
    <mergeCell ref="AN279:AN281"/>
    <mergeCell ref="AO279:AO281"/>
    <mergeCell ref="AE282:AE284"/>
    <mergeCell ref="AF282:AF284"/>
    <mergeCell ref="AG282:AG284"/>
    <mergeCell ref="AH282:AH284"/>
    <mergeCell ref="AI282:AI284"/>
    <mergeCell ref="AJ282:AJ284"/>
    <mergeCell ref="AK282:AK284"/>
    <mergeCell ref="AL282:AL284"/>
    <mergeCell ref="AM282:AM284"/>
    <mergeCell ref="AN282:AN284"/>
    <mergeCell ref="AO282:AO284"/>
    <mergeCell ref="AE285:AE287"/>
    <mergeCell ref="AF285:AF287"/>
    <mergeCell ref="AG285:AG287"/>
    <mergeCell ref="AH285:AH287"/>
    <mergeCell ref="AI285:AI287"/>
    <mergeCell ref="AJ285:AJ287"/>
    <mergeCell ref="AK285:AK287"/>
    <mergeCell ref="AL285:AL287"/>
    <mergeCell ref="AM285:AM287"/>
    <mergeCell ref="AN285:AN287"/>
    <mergeCell ref="AO285:AO287"/>
    <mergeCell ref="AE288:AE290"/>
    <mergeCell ref="AF288:AF290"/>
    <mergeCell ref="AG288:AG290"/>
    <mergeCell ref="AH288:AH290"/>
    <mergeCell ref="AI288:AI290"/>
    <mergeCell ref="AJ288:AJ290"/>
    <mergeCell ref="AK288:AK290"/>
    <mergeCell ref="AL288:AL290"/>
    <mergeCell ref="AM288:AM290"/>
    <mergeCell ref="AN288:AN290"/>
    <mergeCell ref="AO288:AO290"/>
    <mergeCell ref="AE291:AE293"/>
    <mergeCell ref="AF291:AF293"/>
    <mergeCell ref="AG291:AG293"/>
    <mergeCell ref="AH291:AH293"/>
    <mergeCell ref="AI291:AI293"/>
    <mergeCell ref="AJ291:AJ293"/>
    <mergeCell ref="AK291:AK293"/>
    <mergeCell ref="AL291:AL293"/>
    <mergeCell ref="AM291:AM293"/>
    <mergeCell ref="AN291:AN293"/>
    <mergeCell ref="AO291:AO293"/>
    <mergeCell ref="AE294:AE296"/>
    <mergeCell ref="AF294:AF296"/>
    <mergeCell ref="AG294:AG296"/>
    <mergeCell ref="AH294:AH296"/>
    <mergeCell ref="AI294:AI296"/>
    <mergeCell ref="AJ294:AJ296"/>
    <mergeCell ref="AK294:AK296"/>
    <mergeCell ref="AL294:AL296"/>
    <mergeCell ref="AM294:AM296"/>
    <mergeCell ref="AN294:AN296"/>
    <mergeCell ref="AO294:AO296"/>
    <mergeCell ref="AE297:AE299"/>
    <mergeCell ref="AF297:AF299"/>
    <mergeCell ref="AG297:AG299"/>
    <mergeCell ref="AH297:AH299"/>
    <mergeCell ref="AI297:AI299"/>
    <mergeCell ref="AJ297:AJ299"/>
    <mergeCell ref="AK297:AK299"/>
    <mergeCell ref="AL297:AL299"/>
    <mergeCell ref="AM297:AM299"/>
    <mergeCell ref="AN297:AN299"/>
    <mergeCell ref="AO297:AO299"/>
    <mergeCell ref="AE300:AE302"/>
    <mergeCell ref="AF300:AF302"/>
    <mergeCell ref="AG300:AG302"/>
    <mergeCell ref="AH300:AH302"/>
    <mergeCell ref="AI300:AI302"/>
    <mergeCell ref="AJ300:AJ302"/>
    <mergeCell ref="AK300:AK302"/>
    <mergeCell ref="AL300:AL302"/>
    <mergeCell ref="AM300:AM302"/>
    <mergeCell ref="AN300:AN302"/>
    <mergeCell ref="AO300:AO302"/>
    <mergeCell ref="AE303:AE305"/>
    <mergeCell ref="AF303:AF305"/>
    <mergeCell ref="AG303:AG305"/>
    <mergeCell ref="AH303:AH305"/>
    <mergeCell ref="AI303:AI305"/>
    <mergeCell ref="AJ303:AJ305"/>
    <mergeCell ref="AK303:AK305"/>
    <mergeCell ref="AL303:AL305"/>
    <mergeCell ref="AM303:AM305"/>
    <mergeCell ref="AN303:AN305"/>
    <mergeCell ref="AO303:AO305"/>
    <mergeCell ref="AE306:AE308"/>
    <mergeCell ref="AF306:AF308"/>
    <mergeCell ref="AG306:AG308"/>
    <mergeCell ref="AH306:AH308"/>
    <mergeCell ref="AI306:AI308"/>
    <mergeCell ref="AJ306:AJ308"/>
    <mergeCell ref="AK306:AK308"/>
    <mergeCell ref="AL306:AL308"/>
    <mergeCell ref="AM306:AM308"/>
    <mergeCell ref="AN306:AN308"/>
    <mergeCell ref="AO306:AO308"/>
    <mergeCell ref="AE309:AE311"/>
    <mergeCell ref="AF309:AF311"/>
    <mergeCell ref="AG309:AG311"/>
    <mergeCell ref="AH309:AH311"/>
    <mergeCell ref="AI309:AI311"/>
    <mergeCell ref="AJ309:AJ311"/>
    <mergeCell ref="AK309:AK311"/>
    <mergeCell ref="AL309:AL311"/>
    <mergeCell ref="AM309:AM311"/>
    <mergeCell ref="AN309:AN311"/>
    <mergeCell ref="AO309:AO311"/>
    <mergeCell ref="AE312:AE314"/>
    <mergeCell ref="AF312:AF314"/>
    <mergeCell ref="AG312:AG314"/>
    <mergeCell ref="AH312:AH314"/>
    <mergeCell ref="AI312:AI314"/>
    <mergeCell ref="AJ312:AJ314"/>
    <mergeCell ref="AK312:AK314"/>
    <mergeCell ref="AL312:AL314"/>
    <mergeCell ref="AM312:AM314"/>
    <mergeCell ref="AN312:AN314"/>
    <mergeCell ref="AO312:AO314"/>
    <mergeCell ref="AE315:AE317"/>
    <mergeCell ref="AF315:AF317"/>
    <mergeCell ref="AG315:AG317"/>
    <mergeCell ref="AH315:AH317"/>
    <mergeCell ref="AI315:AI317"/>
    <mergeCell ref="AJ315:AJ317"/>
    <mergeCell ref="AK315:AK317"/>
    <mergeCell ref="AL315:AL317"/>
    <mergeCell ref="AM315:AM317"/>
    <mergeCell ref="AN315:AN317"/>
    <mergeCell ref="AO315:AO317"/>
    <mergeCell ref="AE318:AE320"/>
    <mergeCell ref="AF318:AF320"/>
    <mergeCell ref="AG318:AG320"/>
    <mergeCell ref="AH318:AH320"/>
    <mergeCell ref="AI318:AI320"/>
    <mergeCell ref="AJ318:AJ320"/>
    <mergeCell ref="AK318:AK320"/>
    <mergeCell ref="AL318:AL320"/>
    <mergeCell ref="AM318:AM320"/>
    <mergeCell ref="AN318:AN320"/>
    <mergeCell ref="AO318:AO320"/>
    <mergeCell ref="AE321:AE323"/>
    <mergeCell ref="AF321:AF323"/>
    <mergeCell ref="AG321:AG323"/>
    <mergeCell ref="AH321:AH323"/>
    <mergeCell ref="AI321:AI323"/>
    <mergeCell ref="AJ321:AJ323"/>
    <mergeCell ref="AK321:AK323"/>
    <mergeCell ref="AL321:AL323"/>
    <mergeCell ref="AM321:AM323"/>
    <mergeCell ref="AN321:AN323"/>
    <mergeCell ref="AO321:AO323"/>
    <mergeCell ref="AE324:AE326"/>
    <mergeCell ref="AF324:AF326"/>
    <mergeCell ref="AG324:AG326"/>
    <mergeCell ref="AH324:AH326"/>
    <mergeCell ref="AI324:AI326"/>
    <mergeCell ref="AJ324:AJ326"/>
    <mergeCell ref="AK324:AK326"/>
    <mergeCell ref="AL324:AL326"/>
    <mergeCell ref="AM324:AM326"/>
    <mergeCell ref="AN324:AN326"/>
    <mergeCell ref="AO324:AO326"/>
    <mergeCell ref="AE327:AE329"/>
    <mergeCell ref="AF327:AF329"/>
    <mergeCell ref="AG327:AG329"/>
    <mergeCell ref="AH327:AH329"/>
    <mergeCell ref="AI327:AI329"/>
    <mergeCell ref="AJ327:AJ329"/>
    <mergeCell ref="AK327:AK329"/>
    <mergeCell ref="AL327:AL329"/>
    <mergeCell ref="AM327:AM329"/>
    <mergeCell ref="AN327:AN329"/>
    <mergeCell ref="AO327:AO329"/>
    <mergeCell ref="AE330:AE332"/>
    <mergeCell ref="AF330:AF332"/>
    <mergeCell ref="AG330:AG332"/>
    <mergeCell ref="AH330:AH332"/>
    <mergeCell ref="AI330:AI332"/>
    <mergeCell ref="AJ330:AJ332"/>
    <mergeCell ref="AK330:AK332"/>
    <mergeCell ref="AL330:AL332"/>
    <mergeCell ref="AM330:AM332"/>
    <mergeCell ref="AN330:AN332"/>
    <mergeCell ref="AO330:AO332"/>
    <mergeCell ref="AE333:AE335"/>
    <mergeCell ref="AF333:AF335"/>
    <mergeCell ref="AG333:AG335"/>
    <mergeCell ref="AH333:AH335"/>
    <mergeCell ref="AI333:AI335"/>
    <mergeCell ref="AJ333:AJ335"/>
    <mergeCell ref="AK333:AK335"/>
    <mergeCell ref="AL333:AL335"/>
    <mergeCell ref="AM333:AM335"/>
    <mergeCell ref="AN333:AN335"/>
    <mergeCell ref="AO333:AO335"/>
    <mergeCell ref="AE336:AE338"/>
    <mergeCell ref="AF336:AF338"/>
    <mergeCell ref="AG336:AG338"/>
    <mergeCell ref="AH336:AH338"/>
    <mergeCell ref="AI336:AI338"/>
    <mergeCell ref="AJ336:AJ338"/>
    <mergeCell ref="AK336:AK338"/>
    <mergeCell ref="AL336:AL338"/>
    <mergeCell ref="AM336:AM338"/>
    <mergeCell ref="AN336:AN338"/>
    <mergeCell ref="AO336:AO338"/>
    <mergeCell ref="AE339:AE341"/>
    <mergeCell ref="AF339:AF341"/>
    <mergeCell ref="AG339:AG341"/>
    <mergeCell ref="AH339:AH341"/>
    <mergeCell ref="AI339:AI341"/>
    <mergeCell ref="AJ339:AJ341"/>
    <mergeCell ref="AK339:AK341"/>
    <mergeCell ref="AL339:AL341"/>
    <mergeCell ref="AM339:AM341"/>
    <mergeCell ref="AN339:AN341"/>
    <mergeCell ref="AO339:AO341"/>
    <mergeCell ref="AE342:AE344"/>
    <mergeCell ref="AF342:AF344"/>
    <mergeCell ref="AG342:AG344"/>
    <mergeCell ref="AH342:AH344"/>
    <mergeCell ref="AI342:AI344"/>
    <mergeCell ref="AJ342:AJ344"/>
    <mergeCell ref="AK342:AK344"/>
    <mergeCell ref="AL342:AL344"/>
    <mergeCell ref="AM342:AM344"/>
    <mergeCell ref="AN342:AN344"/>
    <mergeCell ref="AO342:AO344"/>
    <mergeCell ref="AE345:AE347"/>
    <mergeCell ref="AF345:AF347"/>
    <mergeCell ref="AG345:AG347"/>
    <mergeCell ref="AH345:AH347"/>
    <mergeCell ref="AI345:AI347"/>
    <mergeCell ref="AJ345:AJ347"/>
    <mergeCell ref="AK345:AK347"/>
    <mergeCell ref="AL345:AL347"/>
    <mergeCell ref="AM345:AM347"/>
    <mergeCell ref="AN345:AN347"/>
    <mergeCell ref="AO345:AO347"/>
    <mergeCell ref="AE348:AE350"/>
    <mergeCell ref="AF348:AF350"/>
    <mergeCell ref="AG348:AG350"/>
    <mergeCell ref="AH348:AH350"/>
    <mergeCell ref="AI348:AI350"/>
    <mergeCell ref="AJ348:AJ350"/>
    <mergeCell ref="AK348:AK350"/>
    <mergeCell ref="AL348:AL350"/>
    <mergeCell ref="AM348:AM350"/>
    <mergeCell ref="AN348:AN350"/>
    <mergeCell ref="AO348:AO350"/>
    <mergeCell ref="AE351:AE353"/>
    <mergeCell ref="AF351:AF353"/>
    <mergeCell ref="AG351:AG353"/>
    <mergeCell ref="AH351:AH353"/>
    <mergeCell ref="AI351:AI353"/>
    <mergeCell ref="AJ351:AJ353"/>
    <mergeCell ref="AK351:AK353"/>
    <mergeCell ref="AL351:AL353"/>
    <mergeCell ref="AM351:AM353"/>
    <mergeCell ref="AN351:AN353"/>
    <mergeCell ref="AO351:AO353"/>
    <mergeCell ref="AE354:AE356"/>
    <mergeCell ref="AF354:AF356"/>
    <mergeCell ref="AG354:AG356"/>
    <mergeCell ref="AH354:AH356"/>
    <mergeCell ref="AI354:AI356"/>
    <mergeCell ref="AJ354:AJ356"/>
    <mergeCell ref="AK354:AK356"/>
    <mergeCell ref="AL354:AL356"/>
    <mergeCell ref="AM354:AM356"/>
    <mergeCell ref="AN354:AN356"/>
    <mergeCell ref="AO354:AO356"/>
    <mergeCell ref="AE357:AE359"/>
    <mergeCell ref="AF357:AF359"/>
    <mergeCell ref="AG357:AG359"/>
    <mergeCell ref="AH357:AH359"/>
    <mergeCell ref="AI357:AI359"/>
    <mergeCell ref="AJ357:AJ359"/>
    <mergeCell ref="AK357:AK359"/>
    <mergeCell ref="AL357:AL359"/>
    <mergeCell ref="AM357:AM359"/>
    <mergeCell ref="AN357:AN359"/>
    <mergeCell ref="AO357:AO359"/>
    <mergeCell ref="AE360:AE362"/>
    <mergeCell ref="AF360:AF362"/>
    <mergeCell ref="AG360:AG362"/>
    <mergeCell ref="AH360:AH362"/>
    <mergeCell ref="AI360:AI362"/>
    <mergeCell ref="AJ360:AJ362"/>
    <mergeCell ref="AK360:AK362"/>
    <mergeCell ref="AL360:AL362"/>
    <mergeCell ref="AM360:AM362"/>
    <mergeCell ref="AN360:AN362"/>
    <mergeCell ref="AO360:AO362"/>
    <mergeCell ref="AN372:AN374"/>
    <mergeCell ref="AO372:AO374"/>
    <mergeCell ref="AE375:AE377"/>
    <mergeCell ref="AF375:AF377"/>
    <mergeCell ref="AG375:AG377"/>
    <mergeCell ref="AH375:AH377"/>
    <mergeCell ref="AI375:AI377"/>
    <mergeCell ref="AJ375:AJ377"/>
    <mergeCell ref="AK375:AK377"/>
    <mergeCell ref="AL375:AL377"/>
    <mergeCell ref="AM375:AM377"/>
    <mergeCell ref="AN375:AN377"/>
    <mergeCell ref="AO375:AO377"/>
    <mergeCell ref="AE378:AE380"/>
    <mergeCell ref="AF378:AF380"/>
    <mergeCell ref="AG378:AG380"/>
    <mergeCell ref="AH378:AH380"/>
    <mergeCell ref="AI378:AI380"/>
    <mergeCell ref="AJ378:AJ380"/>
    <mergeCell ref="AK378:AK380"/>
    <mergeCell ref="AL378:AL380"/>
    <mergeCell ref="AM378:AM380"/>
    <mergeCell ref="AN378:AN380"/>
    <mergeCell ref="AO378:AO380"/>
    <mergeCell ref="AE363:AE365"/>
    <mergeCell ref="AF363:AF365"/>
    <mergeCell ref="AG363:AG365"/>
    <mergeCell ref="AH363:AH365"/>
    <mergeCell ref="AI363:AI365"/>
    <mergeCell ref="AJ363:AJ365"/>
    <mergeCell ref="AK363:AK365"/>
    <mergeCell ref="AL363:AL365"/>
    <mergeCell ref="AM363:AM365"/>
    <mergeCell ref="AN363:AN365"/>
    <mergeCell ref="AO363:AO365"/>
    <mergeCell ref="AE366:AE368"/>
    <mergeCell ref="AF366:AF368"/>
    <mergeCell ref="AG366:AG368"/>
    <mergeCell ref="AH366:AH368"/>
    <mergeCell ref="AI366:AI368"/>
    <mergeCell ref="AJ366:AJ368"/>
    <mergeCell ref="AK366:AK368"/>
    <mergeCell ref="AL366:AL368"/>
    <mergeCell ref="AM366:AM368"/>
    <mergeCell ref="AN366:AN368"/>
    <mergeCell ref="AO366:AO368"/>
    <mergeCell ref="AE369:AE371"/>
    <mergeCell ref="AF369:AF371"/>
    <mergeCell ref="AG369:AG371"/>
    <mergeCell ref="AH369:AH371"/>
    <mergeCell ref="AI369:AI371"/>
    <mergeCell ref="AJ369:AJ371"/>
    <mergeCell ref="AK369:AK371"/>
    <mergeCell ref="AL369:AL371"/>
    <mergeCell ref="AM369:AM371"/>
    <mergeCell ref="AN369:AN371"/>
    <mergeCell ref="AO369:AO371"/>
    <mergeCell ref="AE381:AE383"/>
    <mergeCell ref="AF381:AF383"/>
    <mergeCell ref="AG381:AG383"/>
    <mergeCell ref="AH381:AH383"/>
    <mergeCell ref="AI381:AI383"/>
    <mergeCell ref="AJ381:AJ383"/>
    <mergeCell ref="AK381:AK383"/>
    <mergeCell ref="AL381:AL383"/>
    <mergeCell ref="AM381:AM383"/>
    <mergeCell ref="AN381:AN383"/>
    <mergeCell ref="AO381:AO383"/>
    <mergeCell ref="AP249:AP251"/>
    <mergeCell ref="AQ249:AQ251"/>
    <mergeCell ref="AR249:AR251"/>
    <mergeCell ref="AS249:AS251"/>
    <mergeCell ref="AT249:AT251"/>
    <mergeCell ref="AU249:AU251"/>
    <mergeCell ref="AV249:AV251"/>
    <mergeCell ref="AW249:AW251"/>
    <mergeCell ref="AX249:AX251"/>
    <mergeCell ref="AY249:AY251"/>
    <mergeCell ref="AZ249:AZ251"/>
    <mergeCell ref="BA249:BA251"/>
    <mergeCell ref="BB249:BB251"/>
    <mergeCell ref="BC249:BC251"/>
    <mergeCell ref="BD249:BD251"/>
    <mergeCell ref="BE249:BE251"/>
    <mergeCell ref="BF249:BF251"/>
    <mergeCell ref="BG249:BG251"/>
    <mergeCell ref="BH249:BH251"/>
    <mergeCell ref="BI249:BI251"/>
    <mergeCell ref="BJ249:BJ251"/>
    <mergeCell ref="BK249:BK251"/>
    <mergeCell ref="AP330:AP332"/>
    <mergeCell ref="AQ330:AQ332"/>
    <mergeCell ref="AR330:AR332"/>
    <mergeCell ref="AS330:AS332"/>
    <mergeCell ref="AT330:AT332"/>
    <mergeCell ref="AU330:AU332"/>
    <mergeCell ref="AV330:AV332"/>
    <mergeCell ref="AW330:AW332"/>
    <mergeCell ref="AX330:AX332"/>
    <mergeCell ref="AY330:AY332"/>
    <mergeCell ref="AZ330:AZ332"/>
    <mergeCell ref="BA330:BA332"/>
    <mergeCell ref="BB330:BB332"/>
    <mergeCell ref="BC330:BC332"/>
    <mergeCell ref="BD330:BD332"/>
    <mergeCell ref="BE330:BE332"/>
    <mergeCell ref="BF330:BF332"/>
    <mergeCell ref="BG330:BG332"/>
    <mergeCell ref="BH330:BH332"/>
    <mergeCell ref="BI330:BI332"/>
    <mergeCell ref="BJ330:BJ332"/>
    <mergeCell ref="BK330:BK332"/>
    <mergeCell ref="AE372:AE374"/>
    <mergeCell ref="AF372:AF374"/>
    <mergeCell ref="AG372:AG374"/>
    <mergeCell ref="AH372:AH374"/>
    <mergeCell ref="AI372:AI374"/>
    <mergeCell ref="AJ372:AJ374"/>
    <mergeCell ref="AK372:AK374"/>
    <mergeCell ref="AL372:AL374"/>
    <mergeCell ref="AM372:AM374"/>
    <mergeCell ref="BL249:BL251"/>
    <mergeCell ref="BM249:BM251"/>
    <mergeCell ref="BN249:BN251"/>
    <mergeCell ref="BO249:BO251"/>
    <mergeCell ref="BP249:BP251"/>
    <mergeCell ref="BQ249:BQ251"/>
    <mergeCell ref="BR249:BR251"/>
    <mergeCell ref="BS249:BS251"/>
    <mergeCell ref="BT249:BT251"/>
    <mergeCell ref="BU249:BU251"/>
    <mergeCell ref="BV249:BV251"/>
    <mergeCell ref="BW249:BW251"/>
    <mergeCell ref="BX249:BX251"/>
    <mergeCell ref="BY249:BY251"/>
    <mergeCell ref="BZ249:BZ251"/>
    <mergeCell ref="CA249:CA251"/>
    <mergeCell ref="CB249:CB251"/>
    <mergeCell ref="CC249:CC251"/>
    <mergeCell ref="CD249:CD251"/>
    <mergeCell ref="CE249:CE251"/>
    <mergeCell ref="CF249:CF251"/>
    <mergeCell ref="CG249:CG251"/>
    <mergeCell ref="CH249:CH251"/>
    <mergeCell ref="CI249:CI251"/>
    <mergeCell ref="CJ249:CJ251"/>
    <mergeCell ref="CK249:CK251"/>
    <mergeCell ref="CL249:CL251"/>
    <mergeCell ref="CM249:CM251"/>
    <mergeCell ref="CN249:CN251"/>
    <mergeCell ref="CO249:CO251"/>
    <mergeCell ref="CP249:CP251"/>
    <mergeCell ref="CQ249:CQ251"/>
    <mergeCell ref="CR249:CR251"/>
    <mergeCell ref="CS249:CS251"/>
    <mergeCell ref="CT249:CT251"/>
    <mergeCell ref="CU249:CU251"/>
    <mergeCell ref="CV249:CV251"/>
    <mergeCell ref="CW249:CW251"/>
    <mergeCell ref="CX249:CX251"/>
    <mergeCell ref="CY249:CY251"/>
    <mergeCell ref="CZ249:CZ251"/>
    <mergeCell ref="DA249:DA251"/>
    <mergeCell ref="DB249:DB251"/>
    <mergeCell ref="DC249:DC251"/>
    <mergeCell ref="DD249:DD251"/>
    <mergeCell ref="DE249:DE251"/>
    <mergeCell ref="DF249:DF251"/>
    <mergeCell ref="DG249:DG251"/>
    <mergeCell ref="DH249:DH251"/>
    <mergeCell ref="DI249:DI251"/>
    <mergeCell ref="DJ249:DJ251"/>
    <mergeCell ref="DK249:DK251"/>
    <mergeCell ref="DL249:DL251"/>
    <mergeCell ref="DM249:DM251"/>
    <mergeCell ref="DN249:DN251"/>
    <mergeCell ref="DO249:DO251"/>
    <mergeCell ref="DP249:DP251"/>
    <mergeCell ref="DQ249:DQ251"/>
    <mergeCell ref="DR249:DR251"/>
    <mergeCell ref="DS249:DS251"/>
    <mergeCell ref="DT249:DT251"/>
    <mergeCell ref="DU249:DU251"/>
    <mergeCell ref="DV249:DV251"/>
    <mergeCell ref="DW249:DW251"/>
    <mergeCell ref="DX249:DX251"/>
    <mergeCell ref="DY249:DY251"/>
    <mergeCell ref="DZ249:DZ251"/>
    <mergeCell ref="EA249:EA251"/>
    <mergeCell ref="EB249:EB251"/>
    <mergeCell ref="EC249:EC251"/>
    <mergeCell ref="ED249:ED251"/>
    <mergeCell ref="AP252:AP254"/>
    <mergeCell ref="AQ252:AQ254"/>
    <mergeCell ref="AR252:AR254"/>
    <mergeCell ref="AS252:AS254"/>
    <mergeCell ref="AT252:AT254"/>
    <mergeCell ref="AU252:AU254"/>
    <mergeCell ref="AV252:AV254"/>
    <mergeCell ref="AW252:AW254"/>
    <mergeCell ref="AX252:AX254"/>
    <mergeCell ref="AY252:AY254"/>
    <mergeCell ref="AZ252:AZ254"/>
    <mergeCell ref="BA252:BA254"/>
    <mergeCell ref="BB252:BB254"/>
    <mergeCell ref="BC252:BC254"/>
    <mergeCell ref="BD252:BD254"/>
    <mergeCell ref="BE252:BE254"/>
    <mergeCell ref="BF252:BF254"/>
    <mergeCell ref="BG252:BG254"/>
    <mergeCell ref="BH252:BH254"/>
    <mergeCell ref="BI252:BI254"/>
    <mergeCell ref="BJ252:BJ254"/>
    <mergeCell ref="BK252:BK254"/>
    <mergeCell ref="BL252:BL254"/>
    <mergeCell ref="BM252:BM254"/>
    <mergeCell ref="BN252:BN254"/>
    <mergeCell ref="BO252:BO254"/>
    <mergeCell ref="BP252:BP254"/>
    <mergeCell ref="BQ252:BQ254"/>
    <mergeCell ref="BR252:BR254"/>
    <mergeCell ref="BS252:BS254"/>
    <mergeCell ref="BT252:BT254"/>
    <mergeCell ref="BU252:BU254"/>
    <mergeCell ref="BV252:BV254"/>
    <mergeCell ref="BW252:BW254"/>
    <mergeCell ref="BX252:BX254"/>
    <mergeCell ref="BY252:BY254"/>
    <mergeCell ref="BZ252:BZ254"/>
    <mergeCell ref="CA252:CA254"/>
    <mergeCell ref="CB252:CB254"/>
    <mergeCell ref="CC252:CC254"/>
    <mergeCell ref="CD252:CD254"/>
    <mergeCell ref="CE252:CE254"/>
    <mergeCell ref="CF252:CF254"/>
    <mergeCell ref="CG252:CG254"/>
    <mergeCell ref="CH252:CH254"/>
    <mergeCell ref="CI252:CI254"/>
    <mergeCell ref="CJ252:CJ254"/>
    <mergeCell ref="CK252:CK254"/>
    <mergeCell ref="CL252:CL254"/>
    <mergeCell ref="CM252:CM254"/>
    <mergeCell ref="CN252:CN254"/>
    <mergeCell ref="CO252:CO254"/>
    <mergeCell ref="CP252:CP254"/>
    <mergeCell ref="CQ252:CQ254"/>
    <mergeCell ref="CR252:CR254"/>
    <mergeCell ref="CS252:CS254"/>
    <mergeCell ref="CT252:CT254"/>
    <mergeCell ref="CU252:CU254"/>
    <mergeCell ref="CV252:CV254"/>
    <mergeCell ref="CW252:CW254"/>
    <mergeCell ref="CX252:CX254"/>
    <mergeCell ref="CY252:CY254"/>
    <mergeCell ref="CZ252:CZ254"/>
    <mergeCell ref="DA252:DA254"/>
    <mergeCell ref="DB252:DB254"/>
    <mergeCell ref="DC252:DC254"/>
    <mergeCell ref="DD252:DD254"/>
    <mergeCell ref="DE252:DE254"/>
    <mergeCell ref="DF252:DF254"/>
    <mergeCell ref="DG252:DG254"/>
    <mergeCell ref="DH252:DH254"/>
    <mergeCell ref="DI252:DI254"/>
    <mergeCell ref="DJ252:DJ254"/>
    <mergeCell ref="DK252:DK254"/>
    <mergeCell ref="DL252:DL254"/>
    <mergeCell ref="DM252:DM254"/>
    <mergeCell ref="DN252:DN254"/>
    <mergeCell ref="DO252:DO254"/>
    <mergeCell ref="DP252:DP254"/>
    <mergeCell ref="DQ252:DQ254"/>
    <mergeCell ref="DR252:DR254"/>
    <mergeCell ref="DS252:DS254"/>
    <mergeCell ref="DT252:DT254"/>
    <mergeCell ref="DU252:DU254"/>
    <mergeCell ref="DV252:DV254"/>
    <mergeCell ref="DW252:DW254"/>
    <mergeCell ref="DX252:DX254"/>
    <mergeCell ref="DY252:DY254"/>
    <mergeCell ref="DZ252:DZ254"/>
    <mergeCell ref="EA252:EA254"/>
    <mergeCell ref="EB252:EB254"/>
    <mergeCell ref="EC252:EC254"/>
    <mergeCell ref="ED252:ED254"/>
    <mergeCell ref="AP255:AP257"/>
    <mergeCell ref="AQ255:AQ257"/>
    <mergeCell ref="AR255:AR257"/>
    <mergeCell ref="AS255:AS257"/>
    <mergeCell ref="AT255:AT257"/>
    <mergeCell ref="AU255:AU257"/>
    <mergeCell ref="AV255:AV257"/>
    <mergeCell ref="AW255:AW257"/>
    <mergeCell ref="AX255:AX257"/>
    <mergeCell ref="AY255:AY257"/>
    <mergeCell ref="AZ255:AZ257"/>
    <mergeCell ref="BA255:BA257"/>
    <mergeCell ref="BB255:BB257"/>
    <mergeCell ref="BC255:BC257"/>
    <mergeCell ref="BD255:BD257"/>
    <mergeCell ref="BE255:BE257"/>
    <mergeCell ref="BF255:BF257"/>
    <mergeCell ref="BG255:BG257"/>
    <mergeCell ref="BH255:BH257"/>
    <mergeCell ref="BI255:BI257"/>
    <mergeCell ref="BJ255:BJ257"/>
    <mergeCell ref="BK255:BK257"/>
    <mergeCell ref="BL255:BL257"/>
    <mergeCell ref="BM255:BM257"/>
    <mergeCell ref="BN255:BN257"/>
    <mergeCell ref="BO255:BO257"/>
    <mergeCell ref="BP255:BP257"/>
    <mergeCell ref="BQ255:BQ257"/>
    <mergeCell ref="BR255:BR257"/>
    <mergeCell ref="BS255:BS257"/>
    <mergeCell ref="BT255:BT257"/>
    <mergeCell ref="BU255:BU257"/>
    <mergeCell ref="BV255:BV257"/>
    <mergeCell ref="BW255:BW257"/>
    <mergeCell ref="BX255:BX257"/>
    <mergeCell ref="BY255:BY257"/>
    <mergeCell ref="BZ255:BZ257"/>
    <mergeCell ref="CA255:CA257"/>
    <mergeCell ref="CB255:CB257"/>
    <mergeCell ref="CC255:CC257"/>
    <mergeCell ref="CD255:CD257"/>
    <mergeCell ref="CE255:CE257"/>
    <mergeCell ref="CF255:CF257"/>
    <mergeCell ref="CG255:CG257"/>
    <mergeCell ref="CH255:CH257"/>
    <mergeCell ref="CI255:CI257"/>
    <mergeCell ref="CJ255:CJ257"/>
    <mergeCell ref="CK255:CK257"/>
    <mergeCell ref="CL255:CL257"/>
    <mergeCell ref="CM255:CM257"/>
    <mergeCell ref="CN255:CN257"/>
    <mergeCell ref="CO255:CO257"/>
    <mergeCell ref="CP255:CP257"/>
    <mergeCell ref="CQ255:CQ257"/>
    <mergeCell ref="CR255:CR257"/>
    <mergeCell ref="CS255:CS257"/>
    <mergeCell ref="CT255:CT257"/>
    <mergeCell ref="CU255:CU257"/>
    <mergeCell ref="CV255:CV257"/>
    <mergeCell ref="CW255:CW257"/>
    <mergeCell ref="CX255:CX257"/>
    <mergeCell ref="CY255:CY257"/>
    <mergeCell ref="CZ255:CZ257"/>
    <mergeCell ref="DA255:DA257"/>
    <mergeCell ref="DB255:DB257"/>
    <mergeCell ref="DC255:DC257"/>
    <mergeCell ref="DD255:DD257"/>
    <mergeCell ref="DE255:DE257"/>
    <mergeCell ref="DF255:DF257"/>
    <mergeCell ref="DG255:DG257"/>
    <mergeCell ref="DH255:DH257"/>
    <mergeCell ref="DI255:DI257"/>
    <mergeCell ref="DJ255:DJ257"/>
    <mergeCell ref="DK255:DK257"/>
    <mergeCell ref="DL255:DL257"/>
    <mergeCell ref="DM255:DM257"/>
    <mergeCell ref="DN255:DN257"/>
    <mergeCell ref="DO255:DO257"/>
    <mergeCell ref="DP255:DP257"/>
    <mergeCell ref="DQ255:DQ257"/>
    <mergeCell ref="DR255:DR257"/>
    <mergeCell ref="DS255:DS257"/>
    <mergeCell ref="DT255:DT257"/>
    <mergeCell ref="DU255:DU257"/>
    <mergeCell ref="DV255:DV257"/>
    <mergeCell ref="DW255:DW257"/>
    <mergeCell ref="DX255:DX257"/>
    <mergeCell ref="DY255:DY257"/>
    <mergeCell ref="DZ255:DZ257"/>
    <mergeCell ref="EA255:EA257"/>
    <mergeCell ref="EB255:EB257"/>
    <mergeCell ref="EC255:EC257"/>
    <mergeCell ref="ED255:ED257"/>
    <mergeCell ref="AP258:AP260"/>
    <mergeCell ref="AQ258:AQ260"/>
    <mergeCell ref="AR258:AR260"/>
    <mergeCell ref="AS258:AS260"/>
    <mergeCell ref="AT258:AT260"/>
    <mergeCell ref="AU258:AU260"/>
    <mergeCell ref="AV258:AV260"/>
    <mergeCell ref="AW258:AW260"/>
    <mergeCell ref="AX258:AX260"/>
    <mergeCell ref="AY258:AY260"/>
    <mergeCell ref="AZ258:AZ260"/>
    <mergeCell ref="BA258:BA260"/>
    <mergeCell ref="BB258:BB260"/>
    <mergeCell ref="BC258:BC260"/>
    <mergeCell ref="BD258:BD260"/>
    <mergeCell ref="BE258:BE260"/>
    <mergeCell ref="BF258:BF260"/>
    <mergeCell ref="BG258:BG260"/>
    <mergeCell ref="BH258:BH260"/>
    <mergeCell ref="BI258:BI260"/>
    <mergeCell ref="BJ258:BJ260"/>
    <mergeCell ref="BK258:BK260"/>
    <mergeCell ref="BL258:BL260"/>
    <mergeCell ref="BM258:BM260"/>
    <mergeCell ref="BN258:BN260"/>
    <mergeCell ref="BO258:BO260"/>
    <mergeCell ref="BP258:BP260"/>
    <mergeCell ref="BQ258:BQ260"/>
    <mergeCell ref="BR258:BR260"/>
    <mergeCell ref="BS258:BS260"/>
    <mergeCell ref="BT258:BT260"/>
    <mergeCell ref="BU258:BU260"/>
    <mergeCell ref="BV258:BV260"/>
    <mergeCell ref="BW258:BW260"/>
    <mergeCell ref="BX258:BX260"/>
    <mergeCell ref="BY258:BY260"/>
    <mergeCell ref="BZ258:BZ260"/>
    <mergeCell ref="CA258:CA260"/>
    <mergeCell ref="CB258:CB260"/>
    <mergeCell ref="CC258:CC260"/>
    <mergeCell ref="CD258:CD260"/>
    <mergeCell ref="CE258:CE260"/>
    <mergeCell ref="CF258:CF260"/>
    <mergeCell ref="CG258:CG260"/>
    <mergeCell ref="CH258:CH260"/>
    <mergeCell ref="CI258:CI260"/>
    <mergeCell ref="CJ258:CJ260"/>
    <mergeCell ref="CK258:CK260"/>
    <mergeCell ref="CL258:CL260"/>
    <mergeCell ref="CM258:CM260"/>
    <mergeCell ref="CN258:CN260"/>
    <mergeCell ref="CO258:CO260"/>
    <mergeCell ref="CP258:CP260"/>
    <mergeCell ref="CQ258:CQ260"/>
    <mergeCell ref="CR258:CR260"/>
    <mergeCell ref="CS258:CS260"/>
    <mergeCell ref="CT258:CT260"/>
    <mergeCell ref="CU258:CU260"/>
    <mergeCell ref="CV258:CV260"/>
    <mergeCell ref="CW258:CW260"/>
    <mergeCell ref="CX258:CX260"/>
    <mergeCell ref="CY258:CY260"/>
    <mergeCell ref="CZ258:CZ260"/>
    <mergeCell ref="DA258:DA260"/>
    <mergeCell ref="DB258:DB260"/>
    <mergeCell ref="DC258:DC260"/>
    <mergeCell ref="DD258:DD260"/>
    <mergeCell ref="DE258:DE260"/>
    <mergeCell ref="DF258:DF260"/>
    <mergeCell ref="DG258:DG260"/>
    <mergeCell ref="DH258:DH260"/>
    <mergeCell ref="DI258:DI260"/>
    <mergeCell ref="DJ258:DJ260"/>
    <mergeCell ref="DK258:DK260"/>
    <mergeCell ref="DL258:DL260"/>
    <mergeCell ref="DM258:DM260"/>
    <mergeCell ref="DN258:DN260"/>
    <mergeCell ref="DO258:DO260"/>
    <mergeCell ref="DP258:DP260"/>
    <mergeCell ref="DQ258:DQ260"/>
    <mergeCell ref="DR258:DR260"/>
    <mergeCell ref="DS258:DS260"/>
    <mergeCell ref="DT258:DT260"/>
    <mergeCell ref="DU258:DU260"/>
    <mergeCell ref="DV258:DV260"/>
    <mergeCell ref="DW258:DW260"/>
    <mergeCell ref="DX258:DX260"/>
    <mergeCell ref="DY258:DY260"/>
    <mergeCell ref="DZ258:DZ260"/>
    <mergeCell ref="EA258:EA260"/>
    <mergeCell ref="EB258:EB260"/>
    <mergeCell ref="EC258:EC260"/>
    <mergeCell ref="ED258:ED260"/>
    <mergeCell ref="AP261:AP263"/>
    <mergeCell ref="AQ261:AQ263"/>
    <mergeCell ref="AR261:AR263"/>
    <mergeCell ref="AS261:AS263"/>
    <mergeCell ref="AT261:AT263"/>
    <mergeCell ref="AU261:AU263"/>
    <mergeCell ref="AV261:AV263"/>
    <mergeCell ref="AW261:AW263"/>
    <mergeCell ref="AX261:AX263"/>
    <mergeCell ref="AY261:AY263"/>
    <mergeCell ref="AZ261:AZ263"/>
    <mergeCell ref="BA261:BA263"/>
    <mergeCell ref="BB261:BB263"/>
    <mergeCell ref="BC261:BC263"/>
    <mergeCell ref="BD261:BD263"/>
    <mergeCell ref="BE261:BE263"/>
    <mergeCell ref="BF261:BF263"/>
    <mergeCell ref="BG261:BG263"/>
    <mergeCell ref="BH261:BH263"/>
    <mergeCell ref="BI261:BI263"/>
    <mergeCell ref="BJ261:BJ263"/>
    <mergeCell ref="BK261:BK263"/>
    <mergeCell ref="BL261:BL263"/>
    <mergeCell ref="BM261:BM263"/>
    <mergeCell ref="BN261:BN263"/>
    <mergeCell ref="BO261:BO263"/>
    <mergeCell ref="BP261:BP263"/>
    <mergeCell ref="BQ261:BQ263"/>
    <mergeCell ref="BR261:BR263"/>
    <mergeCell ref="BS261:BS263"/>
    <mergeCell ref="BT261:BT263"/>
    <mergeCell ref="BU261:BU263"/>
    <mergeCell ref="BV261:BV263"/>
    <mergeCell ref="BW261:BW263"/>
    <mergeCell ref="BX261:BX263"/>
    <mergeCell ref="BY261:BY263"/>
    <mergeCell ref="BZ261:BZ263"/>
    <mergeCell ref="CA261:CA263"/>
    <mergeCell ref="CB261:CB263"/>
    <mergeCell ref="CC261:CC263"/>
    <mergeCell ref="CD261:CD263"/>
    <mergeCell ref="CE261:CE263"/>
    <mergeCell ref="CF261:CF263"/>
    <mergeCell ref="CG261:CG263"/>
    <mergeCell ref="CH261:CH263"/>
    <mergeCell ref="CI261:CI263"/>
    <mergeCell ref="CJ261:CJ263"/>
    <mergeCell ref="CK261:CK263"/>
    <mergeCell ref="CL261:CL263"/>
    <mergeCell ref="CM261:CM263"/>
    <mergeCell ref="CN261:CN263"/>
    <mergeCell ref="CO261:CO263"/>
    <mergeCell ref="CP261:CP263"/>
    <mergeCell ref="CQ261:CQ263"/>
    <mergeCell ref="CR261:CR263"/>
    <mergeCell ref="CS261:CS263"/>
    <mergeCell ref="CT261:CT263"/>
    <mergeCell ref="CU261:CU263"/>
    <mergeCell ref="CV261:CV263"/>
    <mergeCell ref="CW261:CW263"/>
    <mergeCell ref="CX261:CX263"/>
    <mergeCell ref="CY261:CY263"/>
    <mergeCell ref="CZ261:CZ263"/>
    <mergeCell ref="DA261:DA263"/>
    <mergeCell ref="DB261:DB263"/>
    <mergeCell ref="DC261:DC263"/>
    <mergeCell ref="DD261:DD263"/>
    <mergeCell ref="DE261:DE263"/>
    <mergeCell ref="DF261:DF263"/>
    <mergeCell ref="DG261:DG263"/>
    <mergeCell ref="DH261:DH263"/>
    <mergeCell ref="DI261:DI263"/>
    <mergeCell ref="DJ261:DJ263"/>
    <mergeCell ref="DK261:DK263"/>
    <mergeCell ref="DL261:DL263"/>
    <mergeCell ref="DM261:DM263"/>
    <mergeCell ref="DN261:DN263"/>
    <mergeCell ref="DO261:DO263"/>
    <mergeCell ref="DP261:DP263"/>
    <mergeCell ref="DQ261:DQ263"/>
    <mergeCell ref="DR261:DR263"/>
    <mergeCell ref="DS261:DS263"/>
    <mergeCell ref="DT261:DT263"/>
    <mergeCell ref="DU261:DU263"/>
    <mergeCell ref="DV261:DV263"/>
    <mergeCell ref="DW261:DW263"/>
    <mergeCell ref="DX261:DX263"/>
    <mergeCell ref="DY261:DY263"/>
    <mergeCell ref="DZ261:DZ263"/>
    <mergeCell ref="EA261:EA263"/>
    <mergeCell ref="EB261:EB263"/>
    <mergeCell ref="EC261:EC263"/>
    <mergeCell ref="ED261:ED263"/>
    <mergeCell ref="AP264:AP266"/>
    <mergeCell ref="AQ264:AQ266"/>
    <mergeCell ref="AR264:AR266"/>
    <mergeCell ref="AS264:AS266"/>
    <mergeCell ref="AT264:AT266"/>
    <mergeCell ref="AU264:AU266"/>
    <mergeCell ref="AV264:AV266"/>
    <mergeCell ref="AW264:AW266"/>
    <mergeCell ref="AX264:AX266"/>
    <mergeCell ref="AY264:AY266"/>
    <mergeCell ref="AZ264:AZ266"/>
    <mergeCell ref="BA264:BA266"/>
    <mergeCell ref="BB264:BB266"/>
    <mergeCell ref="BC264:BC266"/>
    <mergeCell ref="BD264:BD266"/>
    <mergeCell ref="BE264:BE266"/>
    <mergeCell ref="BF264:BF266"/>
    <mergeCell ref="BG264:BG266"/>
    <mergeCell ref="BH264:BH266"/>
    <mergeCell ref="BI264:BI266"/>
    <mergeCell ref="BJ264:BJ266"/>
    <mergeCell ref="BK264:BK266"/>
    <mergeCell ref="BL264:BL266"/>
    <mergeCell ref="BM264:BM266"/>
    <mergeCell ref="BN264:BN266"/>
    <mergeCell ref="BO264:BO266"/>
    <mergeCell ref="BP264:BP266"/>
    <mergeCell ref="BQ264:BQ266"/>
    <mergeCell ref="BR264:BR266"/>
    <mergeCell ref="BS264:BS266"/>
    <mergeCell ref="BT264:BT266"/>
    <mergeCell ref="BU264:BU266"/>
    <mergeCell ref="BV264:BV266"/>
    <mergeCell ref="BW264:BW266"/>
    <mergeCell ref="BX264:BX266"/>
    <mergeCell ref="BY264:BY266"/>
    <mergeCell ref="BZ264:BZ266"/>
    <mergeCell ref="CA264:CA266"/>
    <mergeCell ref="CB264:CB266"/>
    <mergeCell ref="CC264:CC266"/>
    <mergeCell ref="CD264:CD266"/>
    <mergeCell ref="CE264:CE266"/>
    <mergeCell ref="CF264:CF266"/>
    <mergeCell ref="CG264:CG266"/>
    <mergeCell ref="CH264:CH266"/>
    <mergeCell ref="CI264:CI266"/>
    <mergeCell ref="CJ264:CJ266"/>
    <mergeCell ref="CK264:CK266"/>
    <mergeCell ref="CL264:CL266"/>
    <mergeCell ref="CM264:CM266"/>
    <mergeCell ref="CN264:CN266"/>
    <mergeCell ref="CO264:CO266"/>
    <mergeCell ref="CP264:CP266"/>
    <mergeCell ref="CQ264:CQ266"/>
    <mergeCell ref="CR264:CR266"/>
    <mergeCell ref="CS264:CS266"/>
    <mergeCell ref="CT264:CT266"/>
    <mergeCell ref="CU264:CU266"/>
    <mergeCell ref="CV264:CV266"/>
    <mergeCell ref="CW264:CW266"/>
    <mergeCell ref="CX264:CX266"/>
    <mergeCell ref="CY264:CY266"/>
    <mergeCell ref="CZ264:CZ266"/>
    <mergeCell ref="DA264:DA266"/>
    <mergeCell ref="DB264:DB266"/>
    <mergeCell ref="DC264:DC266"/>
    <mergeCell ref="DD264:DD266"/>
    <mergeCell ref="DE264:DE266"/>
    <mergeCell ref="DF264:DF266"/>
    <mergeCell ref="DG264:DG266"/>
    <mergeCell ref="DH264:DH266"/>
    <mergeCell ref="DI264:DI266"/>
    <mergeCell ref="DJ264:DJ266"/>
    <mergeCell ref="DK264:DK266"/>
    <mergeCell ref="DL264:DL266"/>
    <mergeCell ref="DM264:DM266"/>
    <mergeCell ref="DN264:DN266"/>
    <mergeCell ref="DO264:DO266"/>
    <mergeCell ref="DP264:DP266"/>
    <mergeCell ref="DQ264:DQ266"/>
    <mergeCell ref="DR264:DR266"/>
    <mergeCell ref="DS264:DS266"/>
    <mergeCell ref="DT264:DT266"/>
    <mergeCell ref="DU264:DU266"/>
    <mergeCell ref="DV264:DV266"/>
    <mergeCell ref="DW264:DW266"/>
    <mergeCell ref="DX264:DX266"/>
    <mergeCell ref="DY264:DY266"/>
    <mergeCell ref="DZ264:DZ266"/>
    <mergeCell ref="EA264:EA266"/>
    <mergeCell ref="EB264:EB266"/>
    <mergeCell ref="EC264:EC266"/>
    <mergeCell ref="ED264:ED266"/>
    <mergeCell ref="AP267:AP269"/>
    <mergeCell ref="AQ267:AQ269"/>
    <mergeCell ref="AR267:AR269"/>
    <mergeCell ref="AS267:AS269"/>
    <mergeCell ref="AT267:AT269"/>
    <mergeCell ref="AU267:AU269"/>
    <mergeCell ref="AV267:AV269"/>
    <mergeCell ref="AW267:AW269"/>
    <mergeCell ref="AX267:AX269"/>
    <mergeCell ref="AY267:AY269"/>
    <mergeCell ref="AZ267:AZ269"/>
    <mergeCell ref="BA267:BA269"/>
    <mergeCell ref="BB267:BB269"/>
    <mergeCell ref="BC267:BC269"/>
    <mergeCell ref="BD267:BD269"/>
    <mergeCell ref="BE267:BE269"/>
    <mergeCell ref="BF267:BF269"/>
    <mergeCell ref="BG267:BG269"/>
    <mergeCell ref="BH267:BH269"/>
    <mergeCell ref="BI267:BI269"/>
    <mergeCell ref="BJ267:BJ269"/>
    <mergeCell ref="BK267:BK269"/>
    <mergeCell ref="BL267:BL269"/>
    <mergeCell ref="BM267:BM269"/>
    <mergeCell ref="BN267:BN269"/>
    <mergeCell ref="BO267:BO269"/>
    <mergeCell ref="BP267:BP269"/>
    <mergeCell ref="BQ267:BQ269"/>
    <mergeCell ref="BR267:BR269"/>
    <mergeCell ref="BS267:BS269"/>
    <mergeCell ref="BT267:BT269"/>
    <mergeCell ref="BU267:BU269"/>
    <mergeCell ref="BV267:BV269"/>
    <mergeCell ref="BW267:BW269"/>
    <mergeCell ref="BX267:BX269"/>
    <mergeCell ref="BY267:BY269"/>
    <mergeCell ref="BZ267:BZ269"/>
    <mergeCell ref="CA267:CA269"/>
    <mergeCell ref="CB267:CB269"/>
    <mergeCell ref="CC267:CC269"/>
    <mergeCell ref="CD267:CD269"/>
    <mergeCell ref="CE267:CE269"/>
    <mergeCell ref="CF267:CF269"/>
    <mergeCell ref="CG267:CG269"/>
    <mergeCell ref="CH267:CH269"/>
    <mergeCell ref="CI267:CI269"/>
    <mergeCell ref="CJ267:CJ269"/>
    <mergeCell ref="CK267:CK269"/>
    <mergeCell ref="CL267:CL269"/>
    <mergeCell ref="CM267:CM269"/>
    <mergeCell ref="CN267:CN269"/>
    <mergeCell ref="CO267:CO269"/>
    <mergeCell ref="CP267:CP269"/>
    <mergeCell ref="CQ267:CQ269"/>
    <mergeCell ref="CR267:CR269"/>
    <mergeCell ref="CS267:CS269"/>
    <mergeCell ref="CT267:CT269"/>
    <mergeCell ref="CU267:CU269"/>
    <mergeCell ref="CV267:CV269"/>
    <mergeCell ref="CW267:CW269"/>
    <mergeCell ref="CX267:CX269"/>
    <mergeCell ref="CY267:CY269"/>
    <mergeCell ref="CZ267:CZ269"/>
    <mergeCell ref="DA267:DA269"/>
    <mergeCell ref="DB267:DB269"/>
    <mergeCell ref="DC267:DC269"/>
    <mergeCell ref="DD267:DD269"/>
    <mergeCell ref="DE267:DE269"/>
    <mergeCell ref="DF267:DF269"/>
    <mergeCell ref="DG267:DG269"/>
    <mergeCell ref="DH267:DH269"/>
    <mergeCell ref="DI267:DI269"/>
    <mergeCell ref="DJ267:DJ269"/>
    <mergeCell ref="DK267:DK269"/>
    <mergeCell ref="DL267:DL269"/>
    <mergeCell ref="DM267:DM269"/>
    <mergeCell ref="DN267:DN269"/>
    <mergeCell ref="DO267:DO269"/>
    <mergeCell ref="DP267:DP269"/>
    <mergeCell ref="DQ267:DQ269"/>
    <mergeCell ref="DR267:DR269"/>
    <mergeCell ref="DS267:DS269"/>
    <mergeCell ref="DT267:DT269"/>
    <mergeCell ref="DU267:DU269"/>
    <mergeCell ref="DV267:DV269"/>
    <mergeCell ref="DW267:DW269"/>
    <mergeCell ref="DX267:DX269"/>
    <mergeCell ref="DY267:DY269"/>
    <mergeCell ref="DZ267:DZ269"/>
    <mergeCell ref="EA267:EA269"/>
    <mergeCell ref="EB267:EB269"/>
    <mergeCell ref="EC267:EC269"/>
    <mergeCell ref="ED267:ED269"/>
    <mergeCell ref="AP270:AP272"/>
    <mergeCell ref="AQ270:AQ272"/>
    <mergeCell ref="AR270:AR272"/>
    <mergeCell ref="AS270:AS272"/>
    <mergeCell ref="AT270:AT272"/>
    <mergeCell ref="AU270:AU272"/>
    <mergeCell ref="AV270:AV272"/>
    <mergeCell ref="AW270:AW272"/>
    <mergeCell ref="AX270:AX272"/>
    <mergeCell ref="AY270:AY272"/>
    <mergeCell ref="AZ270:AZ272"/>
    <mergeCell ref="BA270:BA272"/>
    <mergeCell ref="BB270:BB272"/>
    <mergeCell ref="BC270:BC272"/>
    <mergeCell ref="BD270:BD272"/>
    <mergeCell ref="BE270:BE272"/>
    <mergeCell ref="BF270:BF272"/>
    <mergeCell ref="BG270:BG272"/>
    <mergeCell ref="BH270:BH272"/>
    <mergeCell ref="BI270:BI272"/>
    <mergeCell ref="BJ270:BJ272"/>
    <mergeCell ref="BK270:BK272"/>
    <mergeCell ref="BL270:BL272"/>
    <mergeCell ref="BM270:BM272"/>
    <mergeCell ref="BN270:BN272"/>
    <mergeCell ref="BO270:BO272"/>
    <mergeCell ref="BP270:BP272"/>
    <mergeCell ref="BQ270:BQ272"/>
    <mergeCell ref="BR270:BR272"/>
    <mergeCell ref="BS270:BS272"/>
    <mergeCell ref="BT270:BT272"/>
    <mergeCell ref="BU270:BU272"/>
    <mergeCell ref="BV270:BV272"/>
    <mergeCell ref="BW270:BW272"/>
    <mergeCell ref="BX270:BX272"/>
    <mergeCell ref="BY270:BY272"/>
    <mergeCell ref="BZ270:BZ272"/>
    <mergeCell ref="CA270:CA272"/>
    <mergeCell ref="CB270:CB272"/>
    <mergeCell ref="CC270:CC272"/>
    <mergeCell ref="CD270:CD272"/>
    <mergeCell ref="CE270:CE272"/>
    <mergeCell ref="CF270:CF272"/>
    <mergeCell ref="CG270:CG272"/>
    <mergeCell ref="CH270:CH272"/>
    <mergeCell ref="CI270:CI272"/>
    <mergeCell ref="CJ270:CJ272"/>
    <mergeCell ref="CK270:CK272"/>
    <mergeCell ref="CL270:CL272"/>
    <mergeCell ref="CM270:CM272"/>
    <mergeCell ref="CN270:CN272"/>
    <mergeCell ref="CO270:CO272"/>
    <mergeCell ref="CP270:CP272"/>
    <mergeCell ref="CQ270:CQ272"/>
    <mergeCell ref="CR270:CR272"/>
    <mergeCell ref="CS270:CS272"/>
    <mergeCell ref="CT270:CT272"/>
    <mergeCell ref="CU270:CU272"/>
    <mergeCell ref="CV270:CV272"/>
    <mergeCell ref="CW270:CW272"/>
    <mergeCell ref="CX270:CX272"/>
    <mergeCell ref="CY270:CY272"/>
    <mergeCell ref="CZ270:CZ272"/>
    <mergeCell ref="DA270:DA272"/>
    <mergeCell ref="DB270:DB272"/>
    <mergeCell ref="DC270:DC272"/>
    <mergeCell ref="DD270:DD272"/>
    <mergeCell ref="DE270:DE272"/>
    <mergeCell ref="DF270:DF272"/>
    <mergeCell ref="DG270:DG272"/>
    <mergeCell ref="DH270:DH272"/>
    <mergeCell ref="DI270:DI272"/>
    <mergeCell ref="DJ270:DJ272"/>
    <mergeCell ref="DK270:DK272"/>
    <mergeCell ref="DL270:DL272"/>
    <mergeCell ref="DM270:DM272"/>
    <mergeCell ref="DN270:DN272"/>
    <mergeCell ref="DO270:DO272"/>
    <mergeCell ref="DP270:DP272"/>
    <mergeCell ref="DQ270:DQ272"/>
    <mergeCell ref="DR270:DR272"/>
    <mergeCell ref="DS270:DS272"/>
    <mergeCell ref="DT270:DT272"/>
    <mergeCell ref="DU270:DU272"/>
    <mergeCell ref="DV270:DV272"/>
    <mergeCell ref="DW270:DW272"/>
    <mergeCell ref="DX270:DX272"/>
    <mergeCell ref="DY270:DY272"/>
    <mergeCell ref="DZ270:DZ272"/>
    <mergeCell ref="EA270:EA272"/>
    <mergeCell ref="EB270:EB272"/>
    <mergeCell ref="EC270:EC272"/>
    <mergeCell ref="ED270:ED272"/>
    <mergeCell ref="AP273:AP275"/>
    <mergeCell ref="AQ273:AQ275"/>
    <mergeCell ref="AR273:AR275"/>
    <mergeCell ref="AS273:AS275"/>
    <mergeCell ref="AT273:AT275"/>
    <mergeCell ref="AU273:AU275"/>
    <mergeCell ref="AV273:AV275"/>
    <mergeCell ref="AW273:AW275"/>
    <mergeCell ref="AX273:AX275"/>
    <mergeCell ref="AY273:AY275"/>
    <mergeCell ref="AZ273:AZ275"/>
    <mergeCell ref="BA273:BA275"/>
    <mergeCell ref="BB273:BB275"/>
    <mergeCell ref="BC273:BC275"/>
    <mergeCell ref="BD273:BD275"/>
    <mergeCell ref="BE273:BE275"/>
    <mergeCell ref="BF273:BF275"/>
    <mergeCell ref="BG273:BG275"/>
    <mergeCell ref="BH273:BH275"/>
    <mergeCell ref="BI273:BI275"/>
    <mergeCell ref="BJ273:BJ275"/>
    <mergeCell ref="BK273:BK275"/>
    <mergeCell ref="BL273:BL275"/>
    <mergeCell ref="BM273:BM275"/>
    <mergeCell ref="BN273:BN275"/>
    <mergeCell ref="BO273:BO275"/>
    <mergeCell ref="BP273:BP275"/>
    <mergeCell ref="BQ273:BQ275"/>
    <mergeCell ref="BR273:BR275"/>
    <mergeCell ref="BS273:BS275"/>
    <mergeCell ref="BT273:BT275"/>
    <mergeCell ref="BU273:BU275"/>
    <mergeCell ref="BV273:BV275"/>
    <mergeCell ref="BW273:BW275"/>
    <mergeCell ref="BX273:BX275"/>
    <mergeCell ref="BY273:BY275"/>
    <mergeCell ref="BZ273:BZ275"/>
    <mergeCell ref="CA273:CA275"/>
    <mergeCell ref="CB273:CB275"/>
    <mergeCell ref="CC273:CC275"/>
    <mergeCell ref="CD273:CD275"/>
    <mergeCell ref="CE273:CE275"/>
    <mergeCell ref="CF273:CF275"/>
    <mergeCell ref="CG273:CG275"/>
    <mergeCell ref="CH273:CH275"/>
    <mergeCell ref="CI273:CI275"/>
    <mergeCell ref="CJ273:CJ275"/>
    <mergeCell ref="CK273:CK275"/>
    <mergeCell ref="CL273:CL275"/>
    <mergeCell ref="CM273:CM275"/>
    <mergeCell ref="CN273:CN275"/>
    <mergeCell ref="CO273:CO275"/>
    <mergeCell ref="CP273:CP275"/>
    <mergeCell ref="CQ273:CQ275"/>
    <mergeCell ref="CR273:CR275"/>
    <mergeCell ref="CS273:CS275"/>
    <mergeCell ref="CT273:CT275"/>
    <mergeCell ref="CU273:CU275"/>
    <mergeCell ref="CV273:CV275"/>
    <mergeCell ref="CW273:CW275"/>
    <mergeCell ref="CX273:CX275"/>
    <mergeCell ref="CY273:CY275"/>
    <mergeCell ref="CZ273:CZ275"/>
    <mergeCell ref="DA273:DA275"/>
    <mergeCell ref="DB273:DB275"/>
    <mergeCell ref="DC273:DC275"/>
    <mergeCell ref="DD273:DD275"/>
    <mergeCell ref="DE273:DE275"/>
    <mergeCell ref="DF273:DF275"/>
    <mergeCell ref="DG273:DG275"/>
    <mergeCell ref="DH273:DH275"/>
    <mergeCell ref="DI273:DI275"/>
    <mergeCell ref="DJ273:DJ275"/>
    <mergeCell ref="DK273:DK275"/>
    <mergeCell ref="DL273:DL275"/>
    <mergeCell ref="DM273:DM275"/>
    <mergeCell ref="DN273:DN275"/>
    <mergeCell ref="DO273:DO275"/>
    <mergeCell ref="DP273:DP275"/>
    <mergeCell ref="DQ273:DQ275"/>
    <mergeCell ref="DR273:DR275"/>
    <mergeCell ref="DS273:DS275"/>
    <mergeCell ref="DT273:DT275"/>
    <mergeCell ref="DU273:DU275"/>
    <mergeCell ref="DV273:DV275"/>
    <mergeCell ref="DW273:DW275"/>
    <mergeCell ref="DX273:DX275"/>
    <mergeCell ref="DY273:DY275"/>
    <mergeCell ref="DZ273:DZ275"/>
    <mergeCell ref="EA273:EA275"/>
    <mergeCell ref="EB273:EB275"/>
    <mergeCell ref="EC273:EC275"/>
    <mergeCell ref="ED273:ED275"/>
    <mergeCell ref="AP276:AP278"/>
    <mergeCell ref="AQ276:AQ278"/>
    <mergeCell ref="AR276:AR278"/>
    <mergeCell ref="AS276:AS278"/>
    <mergeCell ref="AT276:AT278"/>
    <mergeCell ref="AU276:AU278"/>
    <mergeCell ref="AV276:AV278"/>
    <mergeCell ref="AW276:AW278"/>
    <mergeCell ref="AX276:AX278"/>
    <mergeCell ref="AY276:AY278"/>
    <mergeCell ref="AZ276:AZ278"/>
    <mergeCell ref="BA276:BA278"/>
    <mergeCell ref="BB276:BB278"/>
    <mergeCell ref="BC276:BC278"/>
    <mergeCell ref="BD276:BD278"/>
    <mergeCell ref="BE276:BE278"/>
    <mergeCell ref="BF276:BF278"/>
    <mergeCell ref="BG276:BG278"/>
    <mergeCell ref="BH276:BH278"/>
    <mergeCell ref="BI276:BI278"/>
    <mergeCell ref="BJ276:BJ278"/>
    <mergeCell ref="BK276:BK278"/>
    <mergeCell ref="BL276:BL278"/>
    <mergeCell ref="BM276:BM278"/>
    <mergeCell ref="BN276:BN278"/>
    <mergeCell ref="BO276:BO278"/>
    <mergeCell ref="BP276:BP278"/>
    <mergeCell ref="BQ276:BQ278"/>
    <mergeCell ref="BR276:BR278"/>
    <mergeCell ref="BS276:BS278"/>
    <mergeCell ref="BT276:BT278"/>
    <mergeCell ref="BU276:BU278"/>
    <mergeCell ref="BV276:BV278"/>
    <mergeCell ref="BW276:BW278"/>
    <mergeCell ref="BX276:BX278"/>
    <mergeCell ref="BY276:BY278"/>
    <mergeCell ref="BZ276:BZ278"/>
    <mergeCell ref="CA276:CA278"/>
    <mergeCell ref="CB276:CB278"/>
    <mergeCell ref="CC276:CC278"/>
    <mergeCell ref="CD276:CD278"/>
    <mergeCell ref="CE276:CE278"/>
    <mergeCell ref="CF276:CF278"/>
    <mergeCell ref="CG276:CG278"/>
    <mergeCell ref="CH276:CH278"/>
    <mergeCell ref="CI276:CI278"/>
    <mergeCell ref="CJ276:CJ278"/>
    <mergeCell ref="CK276:CK278"/>
    <mergeCell ref="CL276:CL278"/>
    <mergeCell ref="CM276:CM278"/>
    <mergeCell ref="CN276:CN278"/>
    <mergeCell ref="CO276:CO278"/>
    <mergeCell ref="CP276:CP278"/>
    <mergeCell ref="CQ276:CQ278"/>
    <mergeCell ref="CR276:CR278"/>
    <mergeCell ref="CS276:CS278"/>
    <mergeCell ref="CT276:CT278"/>
    <mergeCell ref="CU276:CU278"/>
    <mergeCell ref="CV276:CV278"/>
    <mergeCell ref="CW276:CW278"/>
    <mergeCell ref="CX276:CX278"/>
    <mergeCell ref="CY276:CY278"/>
    <mergeCell ref="CZ276:CZ278"/>
    <mergeCell ref="DA276:DA278"/>
    <mergeCell ref="DB276:DB278"/>
    <mergeCell ref="DC276:DC278"/>
    <mergeCell ref="DD276:DD278"/>
    <mergeCell ref="DE276:DE278"/>
    <mergeCell ref="DF276:DF278"/>
    <mergeCell ref="DG276:DG278"/>
    <mergeCell ref="DH276:DH278"/>
    <mergeCell ref="DI276:DI278"/>
    <mergeCell ref="DJ276:DJ278"/>
    <mergeCell ref="DK276:DK278"/>
    <mergeCell ref="DL276:DL278"/>
    <mergeCell ref="DM276:DM278"/>
    <mergeCell ref="DN276:DN278"/>
    <mergeCell ref="DO276:DO278"/>
    <mergeCell ref="DP276:DP278"/>
    <mergeCell ref="DQ276:DQ278"/>
    <mergeCell ref="DR276:DR278"/>
    <mergeCell ref="DS276:DS278"/>
    <mergeCell ref="DT276:DT278"/>
    <mergeCell ref="DU276:DU278"/>
    <mergeCell ref="DV276:DV278"/>
    <mergeCell ref="DW276:DW278"/>
    <mergeCell ref="DX276:DX278"/>
    <mergeCell ref="DY276:DY278"/>
    <mergeCell ref="DZ276:DZ278"/>
    <mergeCell ref="EA276:EA278"/>
    <mergeCell ref="EB276:EB278"/>
    <mergeCell ref="EC276:EC278"/>
    <mergeCell ref="ED276:ED278"/>
    <mergeCell ref="AP279:AP281"/>
    <mergeCell ref="AQ279:AQ281"/>
    <mergeCell ref="AR279:AR281"/>
    <mergeCell ref="AS279:AS281"/>
    <mergeCell ref="AT279:AT281"/>
    <mergeCell ref="AU279:AU281"/>
    <mergeCell ref="AV279:AV281"/>
    <mergeCell ref="AW279:AW281"/>
    <mergeCell ref="AX279:AX281"/>
    <mergeCell ref="AY279:AY281"/>
    <mergeCell ref="AZ279:AZ281"/>
    <mergeCell ref="BA279:BA281"/>
    <mergeCell ref="BB279:BB281"/>
    <mergeCell ref="BC279:BC281"/>
    <mergeCell ref="BD279:BD281"/>
    <mergeCell ref="BE279:BE281"/>
    <mergeCell ref="BF279:BF281"/>
    <mergeCell ref="BG279:BG281"/>
    <mergeCell ref="BH279:BH281"/>
    <mergeCell ref="BI279:BI281"/>
    <mergeCell ref="BJ279:BJ281"/>
    <mergeCell ref="BK279:BK281"/>
    <mergeCell ref="BL279:BL281"/>
    <mergeCell ref="BM279:BM281"/>
    <mergeCell ref="BN279:BN281"/>
    <mergeCell ref="BO279:BO281"/>
    <mergeCell ref="BP279:BP281"/>
    <mergeCell ref="BQ279:BQ281"/>
    <mergeCell ref="BR279:BR281"/>
    <mergeCell ref="BS279:BS281"/>
    <mergeCell ref="BT279:BT281"/>
    <mergeCell ref="BU279:BU281"/>
    <mergeCell ref="BV279:BV281"/>
    <mergeCell ref="BW279:BW281"/>
    <mergeCell ref="BX279:BX281"/>
    <mergeCell ref="BY279:BY281"/>
    <mergeCell ref="BZ279:BZ281"/>
    <mergeCell ref="CA279:CA281"/>
    <mergeCell ref="CB279:CB281"/>
    <mergeCell ref="CC279:CC281"/>
    <mergeCell ref="CD279:CD281"/>
    <mergeCell ref="CE279:CE281"/>
    <mergeCell ref="CF279:CF281"/>
    <mergeCell ref="CG279:CG281"/>
    <mergeCell ref="CH279:CH281"/>
    <mergeCell ref="CI279:CI281"/>
    <mergeCell ref="CJ279:CJ281"/>
    <mergeCell ref="CK279:CK281"/>
    <mergeCell ref="CL279:CL281"/>
    <mergeCell ref="CM279:CM281"/>
    <mergeCell ref="CN279:CN281"/>
    <mergeCell ref="CO279:CO281"/>
    <mergeCell ref="CP279:CP281"/>
    <mergeCell ref="CQ279:CQ281"/>
    <mergeCell ref="CR279:CR281"/>
    <mergeCell ref="CS279:CS281"/>
    <mergeCell ref="CT279:CT281"/>
    <mergeCell ref="CU279:CU281"/>
    <mergeCell ref="CV279:CV281"/>
    <mergeCell ref="CW279:CW281"/>
    <mergeCell ref="CX279:CX281"/>
    <mergeCell ref="CY279:CY281"/>
    <mergeCell ref="CZ279:CZ281"/>
    <mergeCell ref="DA279:DA281"/>
    <mergeCell ref="DB279:DB281"/>
    <mergeCell ref="DC279:DC281"/>
    <mergeCell ref="DD279:DD281"/>
    <mergeCell ref="DE279:DE281"/>
    <mergeCell ref="DF279:DF281"/>
    <mergeCell ref="DG279:DG281"/>
    <mergeCell ref="DH279:DH281"/>
    <mergeCell ref="DI279:DI281"/>
    <mergeCell ref="DJ279:DJ281"/>
    <mergeCell ref="DK279:DK281"/>
    <mergeCell ref="DL279:DL281"/>
    <mergeCell ref="DM279:DM281"/>
    <mergeCell ref="DN279:DN281"/>
    <mergeCell ref="DO279:DO281"/>
    <mergeCell ref="DP279:DP281"/>
    <mergeCell ref="DQ279:DQ281"/>
    <mergeCell ref="DR279:DR281"/>
    <mergeCell ref="DS279:DS281"/>
    <mergeCell ref="DT279:DT281"/>
    <mergeCell ref="DU279:DU281"/>
    <mergeCell ref="DV279:DV281"/>
    <mergeCell ref="DW279:DW281"/>
    <mergeCell ref="DX279:DX281"/>
    <mergeCell ref="DY279:DY281"/>
    <mergeCell ref="DZ279:DZ281"/>
    <mergeCell ref="EA279:EA281"/>
    <mergeCell ref="EB279:EB281"/>
    <mergeCell ref="EC279:EC281"/>
    <mergeCell ref="ED279:ED281"/>
    <mergeCell ref="AP282:AP284"/>
    <mergeCell ref="AQ282:AQ284"/>
    <mergeCell ref="AR282:AR284"/>
    <mergeCell ref="AS282:AS284"/>
    <mergeCell ref="AT282:AT284"/>
    <mergeCell ref="AU282:AU284"/>
    <mergeCell ref="AV282:AV284"/>
    <mergeCell ref="AW282:AW284"/>
    <mergeCell ref="AX282:AX284"/>
    <mergeCell ref="AY282:AY284"/>
    <mergeCell ref="AZ282:AZ284"/>
    <mergeCell ref="BA282:BA284"/>
    <mergeCell ref="BB282:BB284"/>
    <mergeCell ref="BC282:BC284"/>
    <mergeCell ref="BD282:BD284"/>
    <mergeCell ref="BE282:BE284"/>
    <mergeCell ref="BF282:BF284"/>
    <mergeCell ref="BG282:BG284"/>
    <mergeCell ref="BH282:BH284"/>
    <mergeCell ref="BI282:BI284"/>
    <mergeCell ref="BJ282:BJ284"/>
    <mergeCell ref="BK282:BK284"/>
    <mergeCell ref="BL282:BL284"/>
    <mergeCell ref="BM282:BM284"/>
    <mergeCell ref="BN282:BN284"/>
    <mergeCell ref="BO282:BO284"/>
    <mergeCell ref="BP282:BP284"/>
    <mergeCell ref="BQ282:BQ284"/>
    <mergeCell ref="BR282:BR284"/>
    <mergeCell ref="BS282:BS284"/>
    <mergeCell ref="BT282:BT284"/>
    <mergeCell ref="BU282:BU284"/>
    <mergeCell ref="BV282:BV284"/>
    <mergeCell ref="BW282:BW284"/>
    <mergeCell ref="BX282:BX284"/>
    <mergeCell ref="BY282:BY284"/>
    <mergeCell ref="BZ282:BZ284"/>
    <mergeCell ref="CA282:CA284"/>
    <mergeCell ref="CB282:CB284"/>
    <mergeCell ref="CC282:CC284"/>
    <mergeCell ref="CD282:CD284"/>
    <mergeCell ref="CE282:CE284"/>
    <mergeCell ref="CF282:CF284"/>
    <mergeCell ref="CG282:CG284"/>
    <mergeCell ref="CH282:CH284"/>
    <mergeCell ref="CI282:CI284"/>
    <mergeCell ref="CJ282:CJ284"/>
    <mergeCell ref="CK282:CK284"/>
    <mergeCell ref="CL282:CL284"/>
    <mergeCell ref="CM282:CM284"/>
    <mergeCell ref="CN282:CN284"/>
    <mergeCell ref="CO282:CO284"/>
    <mergeCell ref="CP282:CP284"/>
    <mergeCell ref="CQ282:CQ284"/>
    <mergeCell ref="CR282:CR284"/>
    <mergeCell ref="CS282:CS284"/>
    <mergeCell ref="CT282:CT284"/>
    <mergeCell ref="CU282:CU284"/>
    <mergeCell ref="CV282:CV284"/>
    <mergeCell ref="CW282:CW284"/>
    <mergeCell ref="CX282:CX284"/>
    <mergeCell ref="CY282:CY284"/>
    <mergeCell ref="CZ282:CZ284"/>
    <mergeCell ref="DA282:DA284"/>
    <mergeCell ref="DB282:DB284"/>
    <mergeCell ref="DC282:DC284"/>
    <mergeCell ref="DD282:DD284"/>
    <mergeCell ref="DE282:DE284"/>
    <mergeCell ref="DF282:DF284"/>
    <mergeCell ref="DG282:DG284"/>
    <mergeCell ref="DH282:DH284"/>
    <mergeCell ref="DI282:DI284"/>
    <mergeCell ref="DJ282:DJ284"/>
    <mergeCell ref="DK282:DK284"/>
    <mergeCell ref="DL282:DL284"/>
    <mergeCell ref="DM282:DM284"/>
    <mergeCell ref="DN282:DN284"/>
    <mergeCell ref="DO282:DO284"/>
    <mergeCell ref="DP282:DP284"/>
    <mergeCell ref="DQ282:DQ284"/>
    <mergeCell ref="DR282:DR284"/>
    <mergeCell ref="DS282:DS284"/>
    <mergeCell ref="DT282:DT284"/>
    <mergeCell ref="DU282:DU284"/>
    <mergeCell ref="DV282:DV284"/>
    <mergeCell ref="DW282:DW284"/>
    <mergeCell ref="DX282:DX284"/>
    <mergeCell ref="DY282:DY284"/>
    <mergeCell ref="DZ282:DZ284"/>
    <mergeCell ref="EA282:EA284"/>
    <mergeCell ref="EB282:EB284"/>
    <mergeCell ref="EC282:EC284"/>
    <mergeCell ref="ED282:ED284"/>
    <mergeCell ref="AP285:AP287"/>
    <mergeCell ref="AQ285:AQ287"/>
    <mergeCell ref="AR285:AR287"/>
    <mergeCell ref="AS285:AS287"/>
    <mergeCell ref="AT285:AT287"/>
    <mergeCell ref="AU285:AU287"/>
    <mergeCell ref="AV285:AV287"/>
    <mergeCell ref="AW285:AW287"/>
    <mergeCell ref="AX285:AX287"/>
    <mergeCell ref="AY285:AY287"/>
    <mergeCell ref="AZ285:AZ287"/>
    <mergeCell ref="BA285:BA287"/>
    <mergeCell ref="BB285:BB287"/>
    <mergeCell ref="BC285:BC287"/>
    <mergeCell ref="BD285:BD287"/>
    <mergeCell ref="BE285:BE287"/>
    <mergeCell ref="BF285:BF287"/>
    <mergeCell ref="BG285:BG287"/>
    <mergeCell ref="BH285:BH287"/>
    <mergeCell ref="BI285:BI287"/>
    <mergeCell ref="BJ285:BJ287"/>
    <mergeCell ref="BK285:BK287"/>
    <mergeCell ref="BL285:BL287"/>
    <mergeCell ref="BM285:BM287"/>
    <mergeCell ref="BN285:BN287"/>
    <mergeCell ref="BO285:BO287"/>
    <mergeCell ref="BP285:BP287"/>
    <mergeCell ref="BQ285:BQ287"/>
    <mergeCell ref="BR285:BR287"/>
    <mergeCell ref="BS285:BS287"/>
    <mergeCell ref="BT285:BT287"/>
    <mergeCell ref="BU285:BU287"/>
    <mergeCell ref="BV285:BV287"/>
    <mergeCell ref="BW285:BW287"/>
    <mergeCell ref="BX285:BX287"/>
    <mergeCell ref="BY285:BY287"/>
    <mergeCell ref="BZ285:BZ287"/>
    <mergeCell ref="CA285:CA287"/>
    <mergeCell ref="CB285:CB287"/>
    <mergeCell ref="CC285:CC287"/>
    <mergeCell ref="CD285:CD287"/>
    <mergeCell ref="CE285:CE287"/>
    <mergeCell ref="CF285:CF287"/>
    <mergeCell ref="CG285:CG287"/>
    <mergeCell ref="CH285:CH287"/>
    <mergeCell ref="CI285:CI287"/>
    <mergeCell ref="CJ285:CJ287"/>
    <mergeCell ref="CK285:CK287"/>
    <mergeCell ref="CL285:CL287"/>
    <mergeCell ref="CM285:CM287"/>
    <mergeCell ref="CN285:CN287"/>
    <mergeCell ref="CO285:CO287"/>
    <mergeCell ref="CP285:CP287"/>
    <mergeCell ref="CQ285:CQ287"/>
    <mergeCell ref="CR285:CR287"/>
    <mergeCell ref="CS285:CS287"/>
    <mergeCell ref="CT285:CT287"/>
    <mergeCell ref="CU285:CU287"/>
    <mergeCell ref="CV285:CV287"/>
    <mergeCell ref="CW285:CW287"/>
    <mergeCell ref="CX285:CX287"/>
    <mergeCell ref="CY285:CY287"/>
    <mergeCell ref="CZ285:CZ287"/>
    <mergeCell ref="DA285:DA287"/>
    <mergeCell ref="DB285:DB287"/>
    <mergeCell ref="DC285:DC287"/>
    <mergeCell ref="DD285:DD287"/>
    <mergeCell ref="DE285:DE287"/>
    <mergeCell ref="DF285:DF287"/>
    <mergeCell ref="DG285:DG287"/>
    <mergeCell ref="DH285:DH287"/>
    <mergeCell ref="DI285:DI287"/>
    <mergeCell ref="DJ285:DJ287"/>
    <mergeCell ref="DK285:DK287"/>
    <mergeCell ref="DL285:DL287"/>
    <mergeCell ref="DM285:DM287"/>
    <mergeCell ref="DN285:DN287"/>
    <mergeCell ref="DO285:DO287"/>
    <mergeCell ref="DP285:DP287"/>
    <mergeCell ref="DQ285:DQ287"/>
    <mergeCell ref="DR285:DR287"/>
    <mergeCell ref="DS285:DS287"/>
    <mergeCell ref="DT285:DT287"/>
    <mergeCell ref="DU285:DU287"/>
    <mergeCell ref="DV285:DV287"/>
    <mergeCell ref="DW285:DW287"/>
    <mergeCell ref="DX285:DX287"/>
    <mergeCell ref="DY285:DY287"/>
    <mergeCell ref="DZ285:DZ287"/>
    <mergeCell ref="EA285:EA287"/>
    <mergeCell ref="EB285:EB287"/>
    <mergeCell ref="EC285:EC287"/>
    <mergeCell ref="ED285:ED287"/>
    <mergeCell ref="AP288:AP290"/>
    <mergeCell ref="AQ288:AQ290"/>
    <mergeCell ref="AR288:AR290"/>
    <mergeCell ref="AS288:AS290"/>
    <mergeCell ref="AT288:AT290"/>
    <mergeCell ref="AU288:AU290"/>
    <mergeCell ref="AV288:AV290"/>
    <mergeCell ref="AW288:AW290"/>
    <mergeCell ref="AX288:AX290"/>
    <mergeCell ref="AY288:AY290"/>
    <mergeCell ref="AZ288:AZ290"/>
    <mergeCell ref="BA288:BA290"/>
    <mergeCell ref="BB288:BB290"/>
    <mergeCell ref="BC288:BC290"/>
    <mergeCell ref="BD288:BD290"/>
    <mergeCell ref="BE288:BE290"/>
    <mergeCell ref="BF288:BF290"/>
    <mergeCell ref="BG288:BG290"/>
    <mergeCell ref="BH288:BH290"/>
    <mergeCell ref="BI288:BI290"/>
    <mergeCell ref="BJ288:BJ290"/>
    <mergeCell ref="BK288:BK290"/>
    <mergeCell ref="BL288:BL290"/>
    <mergeCell ref="BM288:BM290"/>
    <mergeCell ref="BN288:BN290"/>
    <mergeCell ref="BO288:BO290"/>
    <mergeCell ref="BP288:BP290"/>
    <mergeCell ref="BQ288:BQ290"/>
    <mergeCell ref="BR288:BR290"/>
    <mergeCell ref="BS288:BS290"/>
    <mergeCell ref="BT288:BT290"/>
    <mergeCell ref="BU288:BU290"/>
    <mergeCell ref="BV288:BV290"/>
    <mergeCell ref="BW288:BW290"/>
    <mergeCell ref="BX288:BX290"/>
    <mergeCell ref="BY288:BY290"/>
    <mergeCell ref="BZ288:BZ290"/>
    <mergeCell ref="CA288:CA290"/>
    <mergeCell ref="CB288:CB290"/>
    <mergeCell ref="CC288:CC290"/>
    <mergeCell ref="CD288:CD290"/>
    <mergeCell ref="CE288:CE290"/>
    <mergeCell ref="CF288:CF290"/>
    <mergeCell ref="CG288:CG290"/>
    <mergeCell ref="CH288:CH290"/>
    <mergeCell ref="CI288:CI290"/>
    <mergeCell ref="CJ288:CJ290"/>
    <mergeCell ref="CK288:CK290"/>
    <mergeCell ref="CL288:CL290"/>
    <mergeCell ref="CM288:CM290"/>
    <mergeCell ref="CN288:CN290"/>
    <mergeCell ref="CO288:CO290"/>
    <mergeCell ref="CP288:CP290"/>
    <mergeCell ref="CQ288:CQ290"/>
    <mergeCell ref="CR288:CR290"/>
    <mergeCell ref="CS288:CS290"/>
    <mergeCell ref="CT288:CT290"/>
    <mergeCell ref="CU288:CU290"/>
    <mergeCell ref="CV288:CV290"/>
    <mergeCell ref="CW288:CW290"/>
    <mergeCell ref="CX288:CX290"/>
    <mergeCell ref="CY288:CY290"/>
    <mergeCell ref="CZ288:CZ290"/>
    <mergeCell ref="DA288:DA290"/>
    <mergeCell ref="DB288:DB290"/>
    <mergeCell ref="DC288:DC290"/>
    <mergeCell ref="DD288:DD290"/>
    <mergeCell ref="DE288:DE290"/>
    <mergeCell ref="DF288:DF290"/>
    <mergeCell ref="DG288:DG290"/>
    <mergeCell ref="DH288:DH290"/>
    <mergeCell ref="DI288:DI290"/>
    <mergeCell ref="DJ288:DJ290"/>
    <mergeCell ref="DK288:DK290"/>
    <mergeCell ref="DL288:DL290"/>
    <mergeCell ref="DM288:DM290"/>
    <mergeCell ref="DN288:DN290"/>
    <mergeCell ref="DO288:DO290"/>
    <mergeCell ref="DP288:DP290"/>
    <mergeCell ref="DQ288:DQ290"/>
    <mergeCell ref="DR288:DR290"/>
    <mergeCell ref="DS288:DS290"/>
    <mergeCell ref="DT288:DT290"/>
    <mergeCell ref="DU288:DU290"/>
    <mergeCell ref="DV288:DV290"/>
    <mergeCell ref="DW288:DW290"/>
    <mergeCell ref="DX288:DX290"/>
    <mergeCell ref="DY288:DY290"/>
    <mergeCell ref="DZ288:DZ290"/>
    <mergeCell ref="EA288:EA290"/>
    <mergeCell ref="EB288:EB290"/>
    <mergeCell ref="EC288:EC290"/>
    <mergeCell ref="ED288:ED290"/>
    <mergeCell ref="AP291:AP293"/>
    <mergeCell ref="AQ291:AQ293"/>
    <mergeCell ref="AR291:AR293"/>
    <mergeCell ref="AS291:AS293"/>
    <mergeCell ref="AT291:AT293"/>
    <mergeCell ref="AU291:AU293"/>
    <mergeCell ref="AV291:AV293"/>
    <mergeCell ref="AW291:AW293"/>
    <mergeCell ref="AX291:AX293"/>
    <mergeCell ref="AY291:AY293"/>
    <mergeCell ref="AZ291:AZ293"/>
    <mergeCell ref="BA291:BA293"/>
    <mergeCell ref="BB291:BB293"/>
    <mergeCell ref="BC291:BC293"/>
    <mergeCell ref="BD291:BD293"/>
    <mergeCell ref="BE291:BE293"/>
    <mergeCell ref="BF291:BF293"/>
    <mergeCell ref="BG291:BG293"/>
    <mergeCell ref="BH291:BH293"/>
    <mergeCell ref="BI291:BI293"/>
    <mergeCell ref="BJ291:BJ293"/>
    <mergeCell ref="BK291:BK293"/>
    <mergeCell ref="BL291:BL293"/>
    <mergeCell ref="BM291:BM293"/>
    <mergeCell ref="BN291:BN293"/>
    <mergeCell ref="BO291:BO293"/>
    <mergeCell ref="BP291:BP293"/>
    <mergeCell ref="BQ291:BQ293"/>
    <mergeCell ref="BR291:BR293"/>
    <mergeCell ref="BS291:BS293"/>
    <mergeCell ref="BT291:BT293"/>
    <mergeCell ref="BU291:BU293"/>
    <mergeCell ref="BV291:BV293"/>
    <mergeCell ref="BW291:BW293"/>
    <mergeCell ref="BX291:BX293"/>
    <mergeCell ref="BY291:BY293"/>
    <mergeCell ref="BZ291:BZ293"/>
    <mergeCell ref="CA291:CA293"/>
    <mergeCell ref="CB291:CB293"/>
    <mergeCell ref="CC291:CC293"/>
    <mergeCell ref="CD291:CD293"/>
    <mergeCell ref="CE291:CE293"/>
    <mergeCell ref="CF291:CF293"/>
    <mergeCell ref="CG291:CG293"/>
    <mergeCell ref="CH291:CH293"/>
    <mergeCell ref="CI291:CI293"/>
    <mergeCell ref="CJ291:CJ293"/>
    <mergeCell ref="CK291:CK293"/>
    <mergeCell ref="CL291:CL293"/>
    <mergeCell ref="CM291:CM293"/>
    <mergeCell ref="CN291:CN293"/>
    <mergeCell ref="CO291:CO293"/>
    <mergeCell ref="CP291:CP293"/>
    <mergeCell ref="CQ291:CQ293"/>
    <mergeCell ref="CR291:CR293"/>
    <mergeCell ref="CS291:CS293"/>
    <mergeCell ref="CT291:CT293"/>
    <mergeCell ref="CU291:CU293"/>
    <mergeCell ref="CV291:CV293"/>
    <mergeCell ref="CW291:CW293"/>
    <mergeCell ref="CX291:CX293"/>
    <mergeCell ref="CY291:CY293"/>
    <mergeCell ref="CZ291:CZ293"/>
    <mergeCell ref="DA291:DA293"/>
    <mergeCell ref="DB291:DB293"/>
    <mergeCell ref="DC291:DC293"/>
    <mergeCell ref="DD291:DD293"/>
    <mergeCell ref="DE291:DE293"/>
    <mergeCell ref="DF291:DF293"/>
    <mergeCell ref="DG291:DG293"/>
    <mergeCell ref="DH291:DH293"/>
    <mergeCell ref="DI291:DI293"/>
    <mergeCell ref="DJ291:DJ293"/>
    <mergeCell ref="DK291:DK293"/>
    <mergeCell ref="DL291:DL293"/>
    <mergeCell ref="DM291:DM293"/>
    <mergeCell ref="DN291:DN293"/>
    <mergeCell ref="DO291:DO293"/>
    <mergeCell ref="DP291:DP293"/>
    <mergeCell ref="DQ291:DQ293"/>
    <mergeCell ref="DR291:DR293"/>
    <mergeCell ref="DS291:DS293"/>
    <mergeCell ref="DT291:DT293"/>
    <mergeCell ref="DU291:DU293"/>
    <mergeCell ref="DV291:DV293"/>
    <mergeCell ref="DW291:DW293"/>
    <mergeCell ref="DX291:DX293"/>
    <mergeCell ref="DY291:DY293"/>
    <mergeCell ref="DZ291:DZ293"/>
    <mergeCell ref="EA291:EA293"/>
    <mergeCell ref="EB291:EB293"/>
    <mergeCell ref="EC291:EC293"/>
    <mergeCell ref="ED291:ED293"/>
    <mergeCell ref="AP294:AP296"/>
    <mergeCell ref="AQ294:AQ296"/>
    <mergeCell ref="AR294:AR296"/>
    <mergeCell ref="AS294:AS296"/>
    <mergeCell ref="AT294:AT296"/>
    <mergeCell ref="AU294:AU296"/>
    <mergeCell ref="AV294:AV296"/>
    <mergeCell ref="AW294:AW296"/>
    <mergeCell ref="AX294:AX296"/>
    <mergeCell ref="AY294:AY296"/>
    <mergeCell ref="AZ294:AZ296"/>
    <mergeCell ref="BA294:BA296"/>
    <mergeCell ref="BB294:BB296"/>
    <mergeCell ref="BC294:BC296"/>
    <mergeCell ref="BD294:BD296"/>
    <mergeCell ref="BE294:BE296"/>
    <mergeCell ref="BF294:BF296"/>
    <mergeCell ref="BG294:BG296"/>
    <mergeCell ref="BH294:BH296"/>
    <mergeCell ref="BI294:BI296"/>
    <mergeCell ref="BJ294:BJ296"/>
    <mergeCell ref="BK294:BK296"/>
    <mergeCell ref="BL294:BL296"/>
    <mergeCell ref="BM294:BM296"/>
    <mergeCell ref="BN294:BN296"/>
    <mergeCell ref="BO294:BO296"/>
    <mergeCell ref="BP294:BP296"/>
    <mergeCell ref="BQ294:BQ296"/>
    <mergeCell ref="BR294:BR296"/>
    <mergeCell ref="BS294:BS296"/>
    <mergeCell ref="BT294:BT296"/>
    <mergeCell ref="BU294:BU296"/>
    <mergeCell ref="BV294:BV296"/>
    <mergeCell ref="BW294:BW296"/>
    <mergeCell ref="BX294:BX296"/>
    <mergeCell ref="BY294:BY296"/>
    <mergeCell ref="BZ294:BZ296"/>
    <mergeCell ref="CA294:CA296"/>
    <mergeCell ref="CB294:CB296"/>
    <mergeCell ref="CC294:CC296"/>
    <mergeCell ref="CD294:CD296"/>
    <mergeCell ref="CE294:CE296"/>
    <mergeCell ref="CF294:CF296"/>
    <mergeCell ref="CG294:CG296"/>
    <mergeCell ref="CH294:CH296"/>
    <mergeCell ref="CI294:CI296"/>
    <mergeCell ref="CJ294:CJ296"/>
    <mergeCell ref="CK294:CK296"/>
    <mergeCell ref="CL294:CL296"/>
    <mergeCell ref="CM294:CM296"/>
    <mergeCell ref="CN294:CN296"/>
    <mergeCell ref="CO294:CO296"/>
    <mergeCell ref="CP294:CP296"/>
    <mergeCell ref="CQ294:CQ296"/>
    <mergeCell ref="CR294:CR296"/>
    <mergeCell ref="CS294:CS296"/>
    <mergeCell ref="CT294:CT296"/>
    <mergeCell ref="CU294:CU296"/>
    <mergeCell ref="CV294:CV296"/>
    <mergeCell ref="CW294:CW296"/>
    <mergeCell ref="CX294:CX296"/>
    <mergeCell ref="CY294:CY296"/>
    <mergeCell ref="CZ294:CZ296"/>
    <mergeCell ref="DA294:DA296"/>
    <mergeCell ref="DB294:DB296"/>
    <mergeCell ref="DC294:DC296"/>
    <mergeCell ref="DD294:DD296"/>
    <mergeCell ref="DE294:DE296"/>
    <mergeCell ref="DF294:DF296"/>
    <mergeCell ref="DG294:DG296"/>
    <mergeCell ref="DH294:DH296"/>
    <mergeCell ref="DI294:DI296"/>
    <mergeCell ref="DJ294:DJ296"/>
    <mergeCell ref="DK294:DK296"/>
    <mergeCell ref="DL294:DL296"/>
    <mergeCell ref="DM294:DM296"/>
    <mergeCell ref="DN294:DN296"/>
    <mergeCell ref="DO294:DO296"/>
    <mergeCell ref="DP294:DP296"/>
    <mergeCell ref="DQ294:DQ296"/>
    <mergeCell ref="DR294:DR296"/>
    <mergeCell ref="DS294:DS296"/>
    <mergeCell ref="DT294:DT296"/>
    <mergeCell ref="DU294:DU296"/>
    <mergeCell ref="DV294:DV296"/>
    <mergeCell ref="DW294:DW296"/>
    <mergeCell ref="DX294:DX296"/>
    <mergeCell ref="DY294:DY296"/>
    <mergeCell ref="DZ294:DZ296"/>
    <mergeCell ref="EA294:EA296"/>
    <mergeCell ref="EB294:EB296"/>
    <mergeCell ref="EC294:EC296"/>
    <mergeCell ref="ED294:ED296"/>
    <mergeCell ref="AP297:AP299"/>
    <mergeCell ref="AQ297:AQ299"/>
    <mergeCell ref="AR297:AR299"/>
    <mergeCell ref="AS297:AS299"/>
    <mergeCell ref="AT297:AT299"/>
    <mergeCell ref="AU297:AU299"/>
    <mergeCell ref="AV297:AV299"/>
    <mergeCell ref="AW297:AW299"/>
    <mergeCell ref="AX297:AX299"/>
    <mergeCell ref="AY297:AY299"/>
    <mergeCell ref="AZ297:AZ299"/>
    <mergeCell ref="BA297:BA299"/>
    <mergeCell ref="BB297:BB299"/>
    <mergeCell ref="BC297:BC299"/>
    <mergeCell ref="BD297:BD299"/>
    <mergeCell ref="BE297:BE299"/>
    <mergeCell ref="BF297:BF299"/>
    <mergeCell ref="BG297:BG299"/>
    <mergeCell ref="BH297:BH299"/>
    <mergeCell ref="BI297:BI299"/>
    <mergeCell ref="BJ297:BJ299"/>
    <mergeCell ref="BK297:BK299"/>
    <mergeCell ref="BL297:BL299"/>
    <mergeCell ref="BM297:BM299"/>
    <mergeCell ref="BN297:BN299"/>
    <mergeCell ref="BO297:BO299"/>
    <mergeCell ref="BP297:BP299"/>
    <mergeCell ref="BQ297:BQ299"/>
    <mergeCell ref="BR297:BR299"/>
    <mergeCell ref="BS297:BS299"/>
    <mergeCell ref="BT297:BT299"/>
    <mergeCell ref="BU297:BU299"/>
    <mergeCell ref="BV297:BV299"/>
    <mergeCell ref="BW297:BW299"/>
    <mergeCell ref="BX297:BX299"/>
    <mergeCell ref="BY297:BY299"/>
    <mergeCell ref="BZ297:BZ299"/>
    <mergeCell ref="CA297:CA299"/>
    <mergeCell ref="CB297:CB299"/>
    <mergeCell ref="CC297:CC299"/>
    <mergeCell ref="CD297:CD299"/>
    <mergeCell ref="CE297:CE299"/>
    <mergeCell ref="CF297:CF299"/>
    <mergeCell ref="CG297:CG299"/>
    <mergeCell ref="CH297:CH299"/>
    <mergeCell ref="CI297:CI299"/>
    <mergeCell ref="CJ297:CJ299"/>
    <mergeCell ref="CK297:CK299"/>
    <mergeCell ref="CL297:CL299"/>
    <mergeCell ref="CM297:CM299"/>
    <mergeCell ref="CN297:CN299"/>
    <mergeCell ref="CO297:CO299"/>
    <mergeCell ref="CP297:CP299"/>
    <mergeCell ref="CQ297:CQ299"/>
    <mergeCell ref="CR297:CR299"/>
    <mergeCell ref="CS297:CS299"/>
    <mergeCell ref="CT297:CT299"/>
    <mergeCell ref="CU297:CU299"/>
    <mergeCell ref="CV297:CV299"/>
    <mergeCell ref="CW297:CW299"/>
    <mergeCell ref="CX297:CX299"/>
    <mergeCell ref="CY297:CY299"/>
    <mergeCell ref="CZ297:CZ299"/>
    <mergeCell ref="DA297:DA299"/>
    <mergeCell ref="DB297:DB299"/>
    <mergeCell ref="DC297:DC299"/>
    <mergeCell ref="DD297:DD299"/>
    <mergeCell ref="DE297:DE299"/>
    <mergeCell ref="DF297:DF299"/>
    <mergeCell ref="DG297:DG299"/>
    <mergeCell ref="DH297:DH299"/>
    <mergeCell ref="DI297:DI299"/>
    <mergeCell ref="DJ297:DJ299"/>
    <mergeCell ref="DK297:DK299"/>
    <mergeCell ref="DL297:DL299"/>
    <mergeCell ref="DM297:DM299"/>
    <mergeCell ref="DN297:DN299"/>
    <mergeCell ref="DO297:DO299"/>
    <mergeCell ref="DP297:DP299"/>
    <mergeCell ref="DQ297:DQ299"/>
    <mergeCell ref="DR297:DR299"/>
    <mergeCell ref="DS297:DS299"/>
    <mergeCell ref="DT297:DT299"/>
    <mergeCell ref="DU297:DU299"/>
    <mergeCell ref="DV297:DV299"/>
    <mergeCell ref="DW297:DW299"/>
    <mergeCell ref="DX297:DX299"/>
    <mergeCell ref="DY297:DY299"/>
    <mergeCell ref="DZ297:DZ299"/>
    <mergeCell ref="EA297:EA299"/>
    <mergeCell ref="EB297:EB299"/>
    <mergeCell ref="EC297:EC299"/>
    <mergeCell ref="ED297:ED299"/>
    <mergeCell ref="AP300:AP302"/>
    <mergeCell ref="AQ300:AQ302"/>
    <mergeCell ref="AR300:AR302"/>
    <mergeCell ref="AS300:AS302"/>
    <mergeCell ref="AT300:AT302"/>
    <mergeCell ref="AU300:AU302"/>
    <mergeCell ref="AV300:AV302"/>
    <mergeCell ref="AW300:AW302"/>
    <mergeCell ref="AX300:AX302"/>
    <mergeCell ref="AY300:AY302"/>
    <mergeCell ref="AZ300:AZ302"/>
    <mergeCell ref="BA300:BA302"/>
    <mergeCell ref="BB300:BB302"/>
    <mergeCell ref="BC300:BC302"/>
    <mergeCell ref="BD300:BD302"/>
    <mergeCell ref="BE300:BE302"/>
    <mergeCell ref="BF300:BF302"/>
    <mergeCell ref="BG300:BG302"/>
    <mergeCell ref="BH300:BH302"/>
    <mergeCell ref="BI300:BI302"/>
    <mergeCell ref="BJ300:BJ302"/>
    <mergeCell ref="BK300:BK302"/>
    <mergeCell ref="BL300:BL302"/>
    <mergeCell ref="BM300:BM302"/>
    <mergeCell ref="BN300:BN302"/>
    <mergeCell ref="BO300:BO302"/>
    <mergeCell ref="BP300:BP302"/>
    <mergeCell ref="BQ300:BQ302"/>
    <mergeCell ref="BR300:BR302"/>
    <mergeCell ref="BS300:BS302"/>
    <mergeCell ref="BT300:BT302"/>
    <mergeCell ref="BU300:BU302"/>
    <mergeCell ref="BV300:BV302"/>
    <mergeCell ref="BW300:BW302"/>
    <mergeCell ref="BX300:BX302"/>
    <mergeCell ref="BY300:BY302"/>
    <mergeCell ref="BZ300:BZ302"/>
    <mergeCell ref="CA300:CA302"/>
    <mergeCell ref="CB300:CB302"/>
    <mergeCell ref="CC300:CC302"/>
    <mergeCell ref="CD300:CD302"/>
    <mergeCell ref="CE300:CE302"/>
    <mergeCell ref="CF300:CF302"/>
    <mergeCell ref="CG300:CG302"/>
    <mergeCell ref="CH300:CH302"/>
    <mergeCell ref="CI300:CI302"/>
    <mergeCell ref="CJ300:CJ302"/>
    <mergeCell ref="CK300:CK302"/>
    <mergeCell ref="CL300:CL302"/>
    <mergeCell ref="CM300:CM302"/>
    <mergeCell ref="CN300:CN302"/>
    <mergeCell ref="CO300:CO302"/>
    <mergeCell ref="CP300:CP302"/>
    <mergeCell ref="CQ300:CQ302"/>
    <mergeCell ref="CR300:CR302"/>
    <mergeCell ref="CS300:CS302"/>
    <mergeCell ref="CT300:CT302"/>
    <mergeCell ref="CU300:CU302"/>
    <mergeCell ref="CV300:CV302"/>
    <mergeCell ref="CW300:CW302"/>
    <mergeCell ref="CX300:CX302"/>
    <mergeCell ref="CY300:CY302"/>
    <mergeCell ref="CZ300:CZ302"/>
    <mergeCell ref="DA300:DA302"/>
    <mergeCell ref="DB300:DB302"/>
    <mergeCell ref="DC300:DC302"/>
    <mergeCell ref="DD300:DD302"/>
    <mergeCell ref="DE300:DE302"/>
    <mergeCell ref="DF300:DF302"/>
    <mergeCell ref="DG300:DG302"/>
    <mergeCell ref="DH300:DH302"/>
    <mergeCell ref="DI300:DI302"/>
    <mergeCell ref="DJ300:DJ302"/>
    <mergeCell ref="DK300:DK302"/>
    <mergeCell ref="DL300:DL302"/>
    <mergeCell ref="DM300:DM302"/>
    <mergeCell ref="DN300:DN302"/>
    <mergeCell ref="DO300:DO302"/>
    <mergeCell ref="DP300:DP302"/>
    <mergeCell ref="DQ300:DQ302"/>
    <mergeCell ref="DR300:DR302"/>
    <mergeCell ref="DS300:DS302"/>
    <mergeCell ref="DT300:DT302"/>
    <mergeCell ref="DU300:DU302"/>
    <mergeCell ref="DV300:DV302"/>
    <mergeCell ref="DW300:DW302"/>
    <mergeCell ref="DX300:DX302"/>
    <mergeCell ref="DY300:DY302"/>
    <mergeCell ref="DZ300:DZ302"/>
    <mergeCell ref="EA300:EA302"/>
    <mergeCell ref="EB300:EB302"/>
    <mergeCell ref="EC300:EC302"/>
    <mergeCell ref="ED300:ED302"/>
    <mergeCell ref="AP303:AP305"/>
    <mergeCell ref="AQ303:AQ305"/>
    <mergeCell ref="AR303:AR305"/>
    <mergeCell ref="AS303:AS305"/>
    <mergeCell ref="AT303:AT305"/>
    <mergeCell ref="AU303:AU305"/>
    <mergeCell ref="AV303:AV305"/>
    <mergeCell ref="AW303:AW305"/>
    <mergeCell ref="AX303:AX305"/>
    <mergeCell ref="AY303:AY305"/>
    <mergeCell ref="AZ303:AZ305"/>
    <mergeCell ref="BA303:BA305"/>
    <mergeCell ref="BB303:BB305"/>
    <mergeCell ref="BC303:BC305"/>
    <mergeCell ref="BD303:BD305"/>
    <mergeCell ref="BE303:BE305"/>
    <mergeCell ref="BF303:BF305"/>
    <mergeCell ref="BG303:BG305"/>
    <mergeCell ref="BH303:BH305"/>
    <mergeCell ref="BI303:BI305"/>
    <mergeCell ref="BJ303:BJ305"/>
    <mergeCell ref="BK303:BK305"/>
    <mergeCell ref="BL303:BL305"/>
    <mergeCell ref="BM303:BM305"/>
    <mergeCell ref="BN303:BN305"/>
    <mergeCell ref="BO303:BO305"/>
    <mergeCell ref="BP303:BP305"/>
    <mergeCell ref="BQ303:BQ305"/>
    <mergeCell ref="BR303:BR305"/>
    <mergeCell ref="BS303:BS305"/>
    <mergeCell ref="BT303:BT305"/>
    <mergeCell ref="BU303:BU305"/>
    <mergeCell ref="BV303:BV305"/>
    <mergeCell ref="BW303:BW305"/>
    <mergeCell ref="BX303:BX305"/>
    <mergeCell ref="BY303:BY305"/>
    <mergeCell ref="BZ303:BZ305"/>
    <mergeCell ref="CA303:CA305"/>
    <mergeCell ref="CB303:CB305"/>
    <mergeCell ref="CC303:CC305"/>
    <mergeCell ref="CD303:CD305"/>
    <mergeCell ref="CE303:CE305"/>
    <mergeCell ref="CF303:CF305"/>
    <mergeCell ref="CG303:CG305"/>
    <mergeCell ref="CH303:CH305"/>
    <mergeCell ref="CI303:CI305"/>
    <mergeCell ref="CJ303:CJ305"/>
    <mergeCell ref="CK303:CK305"/>
    <mergeCell ref="CL303:CL305"/>
    <mergeCell ref="CM303:CM305"/>
    <mergeCell ref="CN303:CN305"/>
    <mergeCell ref="CO303:CO305"/>
    <mergeCell ref="CP303:CP305"/>
    <mergeCell ref="CQ303:CQ305"/>
    <mergeCell ref="CR303:CR305"/>
    <mergeCell ref="CS303:CS305"/>
    <mergeCell ref="CT303:CT305"/>
    <mergeCell ref="CU303:CU305"/>
    <mergeCell ref="CV303:CV305"/>
    <mergeCell ref="CW303:CW305"/>
    <mergeCell ref="CX303:CX305"/>
    <mergeCell ref="CY303:CY305"/>
    <mergeCell ref="CZ303:CZ305"/>
    <mergeCell ref="DA303:DA305"/>
    <mergeCell ref="DB303:DB305"/>
    <mergeCell ref="DC303:DC305"/>
    <mergeCell ref="DD303:DD305"/>
    <mergeCell ref="DE303:DE305"/>
    <mergeCell ref="DF303:DF305"/>
    <mergeCell ref="DG303:DG305"/>
    <mergeCell ref="DH303:DH305"/>
    <mergeCell ref="DI303:DI305"/>
    <mergeCell ref="DJ303:DJ305"/>
    <mergeCell ref="DK303:DK305"/>
    <mergeCell ref="DL303:DL305"/>
    <mergeCell ref="DM303:DM305"/>
    <mergeCell ref="DN303:DN305"/>
    <mergeCell ref="DO303:DO305"/>
    <mergeCell ref="DP303:DP305"/>
    <mergeCell ref="DQ303:DQ305"/>
    <mergeCell ref="DR303:DR305"/>
    <mergeCell ref="DS303:DS305"/>
    <mergeCell ref="DT303:DT305"/>
    <mergeCell ref="DU303:DU305"/>
    <mergeCell ref="DV303:DV305"/>
    <mergeCell ref="DW303:DW305"/>
    <mergeCell ref="DX303:DX305"/>
    <mergeCell ref="DY303:DY305"/>
    <mergeCell ref="DZ303:DZ305"/>
    <mergeCell ref="EA303:EA305"/>
    <mergeCell ref="EB303:EB305"/>
    <mergeCell ref="EC303:EC305"/>
    <mergeCell ref="ED303:ED305"/>
    <mergeCell ref="AP306:AP308"/>
    <mergeCell ref="AQ306:AQ308"/>
    <mergeCell ref="AR306:AR308"/>
    <mergeCell ref="AS306:AS308"/>
    <mergeCell ref="AT306:AT308"/>
    <mergeCell ref="AU306:AU308"/>
    <mergeCell ref="AV306:AV308"/>
    <mergeCell ref="AW306:AW308"/>
    <mergeCell ref="AX306:AX308"/>
    <mergeCell ref="AY306:AY308"/>
    <mergeCell ref="AZ306:AZ308"/>
    <mergeCell ref="BA306:BA308"/>
    <mergeCell ref="BB306:BB308"/>
    <mergeCell ref="BC306:BC308"/>
    <mergeCell ref="BD306:BD308"/>
    <mergeCell ref="BE306:BE308"/>
    <mergeCell ref="BF306:BF308"/>
    <mergeCell ref="BG306:BG308"/>
    <mergeCell ref="BH306:BH308"/>
    <mergeCell ref="BI306:BI308"/>
    <mergeCell ref="BJ306:BJ308"/>
    <mergeCell ref="BK306:BK308"/>
    <mergeCell ref="BL306:BL308"/>
    <mergeCell ref="BM306:BM308"/>
    <mergeCell ref="BN306:BN308"/>
    <mergeCell ref="BO306:BO308"/>
    <mergeCell ref="BP306:BP308"/>
    <mergeCell ref="BQ306:BQ308"/>
    <mergeCell ref="BR306:BR308"/>
    <mergeCell ref="BS306:BS308"/>
    <mergeCell ref="BT306:BT308"/>
    <mergeCell ref="BU306:BU308"/>
    <mergeCell ref="BV306:BV308"/>
    <mergeCell ref="BW306:BW308"/>
    <mergeCell ref="BX306:BX308"/>
    <mergeCell ref="BY306:BY308"/>
    <mergeCell ref="BZ306:BZ308"/>
    <mergeCell ref="CA306:CA308"/>
    <mergeCell ref="CB306:CB308"/>
    <mergeCell ref="CC306:CC308"/>
    <mergeCell ref="CD306:CD308"/>
    <mergeCell ref="CE306:CE308"/>
    <mergeCell ref="CF306:CF308"/>
    <mergeCell ref="CG306:CG308"/>
    <mergeCell ref="CH306:CH308"/>
    <mergeCell ref="CI306:CI308"/>
    <mergeCell ref="CJ306:CJ308"/>
    <mergeCell ref="CK306:CK308"/>
    <mergeCell ref="CL306:CL308"/>
    <mergeCell ref="CM306:CM308"/>
    <mergeCell ref="CN306:CN308"/>
    <mergeCell ref="CO306:CO308"/>
    <mergeCell ref="CP306:CP308"/>
    <mergeCell ref="CQ306:CQ308"/>
    <mergeCell ref="CR306:CR308"/>
    <mergeCell ref="CS306:CS308"/>
    <mergeCell ref="CT306:CT308"/>
    <mergeCell ref="CU306:CU308"/>
    <mergeCell ref="CV306:CV308"/>
    <mergeCell ref="CW306:CW308"/>
    <mergeCell ref="CX306:CX308"/>
    <mergeCell ref="CY306:CY308"/>
    <mergeCell ref="CZ306:CZ308"/>
    <mergeCell ref="DA306:DA308"/>
    <mergeCell ref="DB306:DB308"/>
    <mergeCell ref="DC306:DC308"/>
    <mergeCell ref="DD306:DD308"/>
    <mergeCell ref="DE306:DE308"/>
    <mergeCell ref="DF306:DF308"/>
    <mergeCell ref="DG306:DG308"/>
    <mergeCell ref="DH306:DH308"/>
    <mergeCell ref="DI306:DI308"/>
    <mergeCell ref="DJ306:DJ308"/>
    <mergeCell ref="DK306:DK308"/>
    <mergeCell ref="DL306:DL308"/>
    <mergeCell ref="DM306:DM308"/>
    <mergeCell ref="DN306:DN308"/>
    <mergeCell ref="DO306:DO308"/>
    <mergeCell ref="DP306:DP308"/>
    <mergeCell ref="DQ306:DQ308"/>
    <mergeCell ref="DR306:DR308"/>
    <mergeCell ref="DS306:DS308"/>
    <mergeCell ref="DT306:DT308"/>
    <mergeCell ref="DU306:DU308"/>
    <mergeCell ref="DV306:DV308"/>
    <mergeCell ref="DW306:DW308"/>
    <mergeCell ref="DX306:DX308"/>
    <mergeCell ref="DY306:DY308"/>
    <mergeCell ref="DZ306:DZ308"/>
    <mergeCell ref="EA306:EA308"/>
    <mergeCell ref="EB306:EB308"/>
    <mergeCell ref="EC306:EC308"/>
    <mergeCell ref="ED306:ED308"/>
    <mergeCell ref="AP309:AP311"/>
    <mergeCell ref="AQ309:AQ311"/>
    <mergeCell ref="AR309:AR311"/>
    <mergeCell ref="AS309:AS311"/>
    <mergeCell ref="AT309:AT311"/>
    <mergeCell ref="AU309:AU311"/>
    <mergeCell ref="AV309:AV311"/>
    <mergeCell ref="AW309:AW311"/>
    <mergeCell ref="AX309:AX311"/>
    <mergeCell ref="AY309:AY311"/>
    <mergeCell ref="AZ309:AZ311"/>
    <mergeCell ref="BA309:BA311"/>
    <mergeCell ref="BB309:BB311"/>
    <mergeCell ref="BC309:BC311"/>
    <mergeCell ref="BD309:BD311"/>
    <mergeCell ref="BE309:BE311"/>
    <mergeCell ref="BF309:BF311"/>
    <mergeCell ref="BG309:BG311"/>
    <mergeCell ref="BH309:BH311"/>
    <mergeCell ref="BI309:BI311"/>
    <mergeCell ref="BJ309:BJ311"/>
    <mergeCell ref="BK309:BK311"/>
    <mergeCell ref="BL309:BL311"/>
    <mergeCell ref="BM309:BM311"/>
    <mergeCell ref="BN309:BN311"/>
    <mergeCell ref="BO309:BO311"/>
    <mergeCell ref="BP309:BP311"/>
    <mergeCell ref="BQ309:BQ311"/>
    <mergeCell ref="BR309:BR311"/>
    <mergeCell ref="BS309:BS311"/>
    <mergeCell ref="BT309:BT311"/>
    <mergeCell ref="BU309:BU311"/>
    <mergeCell ref="BV309:BV311"/>
    <mergeCell ref="BW309:BW311"/>
    <mergeCell ref="BX309:BX311"/>
    <mergeCell ref="BY309:BY311"/>
    <mergeCell ref="BZ309:BZ311"/>
    <mergeCell ref="CA309:CA311"/>
    <mergeCell ref="CB309:CB311"/>
    <mergeCell ref="CC309:CC311"/>
    <mergeCell ref="CD309:CD311"/>
    <mergeCell ref="CE309:CE311"/>
    <mergeCell ref="CF309:CF311"/>
    <mergeCell ref="CG309:CG311"/>
    <mergeCell ref="CH309:CH311"/>
    <mergeCell ref="CI309:CI311"/>
    <mergeCell ref="CJ309:CJ311"/>
    <mergeCell ref="CK309:CK311"/>
    <mergeCell ref="CL309:CL311"/>
    <mergeCell ref="CM309:CM311"/>
    <mergeCell ref="CN309:CN311"/>
    <mergeCell ref="CO309:CO311"/>
    <mergeCell ref="CP309:CP311"/>
    <mergeCell ref="CQ309:CQ311"/>
    <mergeCell ref="CR309:CR311"/>
    <mergeCell ref="CS309:CS311"/>
    <mergeCell ref="CT309:CT311"/>
    <mergeCell ref="CU309:CU311"/>
    <mergeCell ref="CV309:CV311"/>
    <mergeCell ref="CW309:CW311"/>
    <mergeCell ref="CX309:CX311"/>
    <mergeCell ref="CY309:CY311"/>
    <mergeCell ref="CZ309:CZ311"/>
    <mergeCell ref="DA309:DA311"/>
    <mergeCell ref="DB309:DB311"/>
    <mergeCell ref="DC309:DC311"/>
    <mergeCell ref="DD309:DD311"/>
    <mergeCell ref="DE309:DE311"/>
    <mergeCell ref="DF309:DF311"/>
    <mergeCell ref="DG309:DG311"/>
    <mergeCell ref="DH309:DH311"/>
    <mergeCell ref="DI309:DI311"/>
    <mergeCell ref="DJ309:DJ311"/>
    <mergeCell ref="DK309:DK311"/>
    <mergeCell ref="DL309:DL311"/>
    <mergeCell ref="DM309:DM311"/>
    <mergeCell ref="DN309:DN311"/>
    <mergeCell ref="DO309:DO311"/>
    <mergeCell ref="DP309:DP311"/>
    <mergeCell ref="DQ309:DQ311"/>
    <mergeCell ref="DR309:DR311"/>
    <mergeCell ref="DS309:DS311"/>
    <mergeCell ref="DT309:DT311"/>
    <mergeCell ref="DU309:DU311"/>
    <mergeCell ref="DV309:DV311"/>
    <mergeCell ref="DW309:DW311"/>
    <mergeCell ref="DX309:DX311"/>
    <mergeCell ref="DY309:DY311"/>
    <mergeCell ref="DZ309:DZ311"/>
    <mergeCell ref="EA309:EA311"/>
    <mergeCell ref="EB309:EB311"/>
    <mergeCell ref="EC309:EC311"/>
    <mergeCell ref="ED309:ED311"/>
    <mergeCell ref="AP312:AP314"/>
    <mergeCell ref="AQ312:AQ314"/>
    <mergeCell ref="AR312:AR314"/>
    <mergeCell ref="AS312:AS314"/>
    <mergeCell ref="AT312:AT314"/>
    <mergeCell ref="AU312:AU314"/>
    <mergeCell ref="AV312:AV314"/>
    <mergeCell ref="AW312:AW314"/>
    <mergeCell ref="AX312:AX314"/>
    <mergeCell ref="AY312:AY314"/>
    <mergeCell ref="AZ312:AZ314"/>
    <mergeCell ref="BA312:BA314"/>
    <mergeCell ref="BB312:BB314"/>
    <mergeCell ref="BC312:BC314"/>
    <mergeCell ref="BD312:BD314"/>
    <mergeCell ref="BE312:BE314"/>
    <mergeCell ref="BF312:BF314"/>
    <mergeCell ref="BG312:BG314"/>
    <mergeCell ref="BH312:BH314"/>
    <mergeCell ref="BI312:BI314"/>
    <mergeCell ref="BJ312:BJ314"/>
    <mergeCell ref="BK312:BK314"/>
    <mergeCell ref="BL312:BL314"/>
    <mergeCell ref="BM312:BM314"/>
    <mergeCell ref="BN312:BN314"/>
    <mergeCell ref="BO312:BO314"/>
    <mergeCell ref="BP312:BP314"/>
    <mergeCell ref="BQ312:BQ314"/>
    <mergeCell ref="BR312:BR314"/>
    <mergeCell ref="BS312:BS314"/>
    <mergeCell ref="BT312:BT314"/>
    <mergeCell ref="BU312:BU314"/>
    <mergeCell ref="BV312:BV314"/>
    <mergeCell ref="BW312:BW314"/>
    <mergeCell ref="BX312:BX314"/>
    <mergeCell ref="BY312:BY314"/>
    <mergeCell ref="BZ312:BZ314"/>
    <mergeCell ref="CA312:CA314"/>
    <mergeCell ref="CB312:CB314"/>
    <mergeCell ref="CC312:CC314"/>
    <mergeCell ref="CD312:CD314"/>
    <mergeCell ref="CE312:CE314"/>
    <mergeCell ref="CF312:CF314"/>
    <mergeCell ref="CG312:CG314"/>
    <mergeCell ref="CH312:CH314"/>
    <mergeCell ref="CI312:CI314"/>
    <mergeCell ref="CJ312:CJ314"/>
    <mergeCell ref="CK312:CK314"/>
    <mergeCell ref="CL312:CL314"/>
    <mergeCell ref="CM312:CM314"/>
    <mergeCell ref="CN312:CN314"/>
    <mergeCell ref="CO312:CO314"/>
    <mergeCell ref="CP312:CP314"/>
    <mergeCell ref="CQ312:CQ314"/>
    <mergeCell ref="CR312:CR314"/>
    <mergeCell ref="CS312:CS314"/>
    <mergeCell ref="CT312:CT314"/>
    <mergeCell ref="CU312:CU314"/>
    <mergeCell ref="CV312:CV314"/>
    <mergeCell ref="CW312:CW314"/>
    <mergeCell ref="CX312:CX314"/>
    <mergeCell ref="CY312:CY314"/>
    <mergeCell ref="CZ312:CZ314"/>
    <mergeCell ref="DA312:DA314"/>
    <mergeCell ref="DB312:DB314"/>
    <mergeCell ref="DC312:DC314"/>
    <mergeCell ref="DD312:DD314"/>
    <mergeCell ref="DE312:DE314"/>
    <mergeCell ref="DF312:DF314"/>
    <mergeCell ref="DG312:DG314"/>
    <mergeCell ref="DH312:DH314"/>
    <mergeCell ref="DI312:DI314"/>
    <mergeCell ref="DJ312:DJ314"/>
    <mergeCell ref="DK312:DK314"/>
    <mergeCell ref="DL312:DL314"/>
    <mergeCell ref="DM312:DM314"/>
    <mergeCell ref="DN312:DN314"/>
    <mergeCell ref="DO312:DO314"/>
    <mergeCell ref="DP312:DP314"/>
    <mergeCell ref="DQ312:DQ314"/>
    <mergeCell ref="DR312:DR314"/>
    <mergeCell ref="DS312:DS314"/>
    <mergeCell ref="DT312:DT314"/>
    <mergeCell ref="DU312:DU314"/>
    <mergeCell ref="DV312:DV314"/>
    <mergeCell ref="DW312:DW314"/>
    <mergeCell ref="DX312:DX314"/>
    <mergeCell ref="DY312:DY314"/>
    <mergeCell ref="DZ312:DZ314"/>
    <mergeCell ref="EA312:EA314"/>
    <mergeCell ref="EB312:EB314"/>
    <mergeCell ref="EC312:EC314"/>
    <mergeCell ref="ED312:ED314"/>
    <mergeCell ref="AP315:AP317"/>
    <mergeCell ref="AQ315:AQ317"/>
    <mergeCell ref="AR315:AR317"/>
    <mergeCell ref="AS315:AS317"/>
    <mergeCell ref="AT315:AT317"/>
    <mergeCell ref="AU315:AU317"/>
    <mergeCell ref="AV315:AV317"/>
    <mergeCell ref="AW315:AW317"/>
    <mergeCell ref="AX315:AX317"/>
    <mergeCell ref="AY315:AY317"/>
    <mergeCell ref="AZ315:AZ317"/>
    <mergeCell ref="BA315:BA317"/>
    <mergeCell ref="BB315:BB317"/>
    <mergeCell ref="BC315:BC317"/>
    <mergeCell ref="BD315:BD317"/>
    <mergeCell ref="BE315:BE317"/>
    <mergeCell ref="BF315:BF317"/>
    <mergeCell ref="BG315:BG317"/>
    <mergeCell ref="BH315:BH317"/>
    <mergeCell ref="BI315:BI317"/>
    <mergeCell ref="BJ315:BJ317"/>
    <mergeCell ref="BK315:BK317"/>
    <mergeCell ref="BL315:BL317"/>
    <mergeCell ref="BM315:BM317"/>
    <mergeCell ref="BN315:BN317"/>
    <mergeCell ref="BO315:BO317"/>
    <mergeCell ref="BP315:BP317"/>
    <mergeCell ref="BQ315:BQ317"/>
    <mergeCell ref="BR315:BR317"/>
    <mergeCell ref="BS315:BS317"/>
    <mergeCell ref="BT315:BT317"/>
    <mergeCell ref="BU315:BU317"/>
    <mergeCell ref="BV315:BV317"/>
    <mergeCell ref="BW315:BW317"/>
    <mergeCell ref="BX315:BX317"/>
    <mergeCell ref="BY315:BY317"/>
    <mergeCell ref="BZ315:BZ317"/>
    <mergeCell ref="CA315:CA317"/>
    <mergeCell ref="CB315:CB317"/>
    <mergeCell ref="CC315:CC317"/>
    <mergeCell ref="CD315:CD317"/>
    <mergeCell ref="CE315:CE317"/>
    <mergeCell ref="CF315:CF317"/>
    <mergeCell ref="CG315:CG317"/>
    <mergeCell ref="CH315:CH317"/>
    <mergeCell ref="CI315:CI317"/>
    <mergeCell ref="CJ315:CJ317"/>
    <mergeCell ref="CK315:CK317"/>
    <mergeCell ref="CL315:CL317"/>
    <mergeCell ref="CM315:CM317"/>
    <mergeCell ref="CN315:CN317"/>
    <mergeCell ref="CO315:CO317"/>
    <mergeCell ref="CP315:CP317"/>
    <mergeCell ref="CQ315:CQ317"/>
    <mergeCell ref="CR315:CR317"/>
    <mergeCell ref="CS315:CS317"/>
    <mergeCell ref="CT315:CT317"/>
    <mergeCell ref="CU315:CU317"/>
    <mergeCell ref="CV315:CV317"/>
    <mergeCell ref="CW315:CW317"/>
    <mergeCell ref="CX315:CX317"/>
    <mergeCell ref="CY315:CY317"/>
    <mergeCell ref="CZ315:CZ317"/>
    <mergeCell ref="DA315:DA317"/>
    <mergeCell ref="DB315:DB317"/>
    <mergeCell ref="DC315:DC317"/>
    <mergeCell ref="DD315:DD317"/>
    <mergeCell ref="DE315:DE317"/>
    <mergeCell ref="DF315:DF317"/>
    <mergeCell ref="DG315:DG317"/>
    <mergeCell ref="DH315:DH317"/>
    <mergeCell ref="DI315:DI317"/>
    <mergeCell ref="DJ315:DJ317"/>
    <mergeCell ref="DK315:DK317"/>
    <mergeCell ref="DL315:DL317"/>
    <mergeCell ref="DM315:DM317"/>
    <mergeCell ref="DN315:DN317"/>
    <mergeCell ref="DO315:DO317"/>
    <mergeCell ref="DP315:DP317"/>
    <mergeCell ref="DQ315:DQ317"/>
    <mergeCell ref="DR315:DR317"/>
    <mergeCell ref="DS315:DS317"/>
    <mergeCell ref="DT315:DT317"/>
    <mergeCell ref="DU315:DU317"/>
    <mergeCell ref="DV315:DV317"/>
    <mergeCell ref="DW315:DW317"/>
    <mergeCell ref="DX315:DX317"/>
    <mergeCell ref="DY315:DY317"/>
    <mergeCell ref="DZ315:DZ317"/>
    <mergeCell ref="EA315:EA317"/>
    <mergeCell ref="EB315:EB317"/>
    <mergeCell ref="EC315:EC317"/>
    <mergeCell ref="ED315:ED317"/>
    <mergeCell ref="AP318:AP320"/>
    <mergeCell ref="AQ318:AQ320"/>
    <mergeCell ref="AR318:AR320"/>
    <mergeCell ref="AS318:AS320"/>
    <mergeCell ref="AT318:AT320"/>
    <mergeCell ref="AU318:AU320"/>
    <mergeCell ref="AV318:AV320"/>
    <mergeCell ref="AW318:AW320"/>
    <mergeCell ref="AX318:AX320"/>
    <mergeCell ref="AY318:AY320"/>
    <mergeCell ref="AZ318:AZ320"/>
    <mergeCell ref="BA318:BA320"/>
    <mergeCell ref="BB318:BB320"/>
    <mergeCell ref="BC318:BC320"/>
    <mergeCell ref="BD318:BD320"/>
    <mergeCell ref="BE318:BE320"/>
    <mergeCell ref="BF318:BF320"/>
    <mergeCell ref="BG318:BG320"/>
    <mergeCell ref="BH318:BH320"/>
    <mergeCell ref="BI318:BI320"/>
    <mergeCell ref="BJ318:BJ320"/>
    <mergeCell ref="BK318:BK320"/>
    <mergeCell ref="BL318:BL320"/>
    <mergeCell ref="BM318:BM320"/>
    <mergeCell ref="BN318:BN320"/>
    <mergeCell ref="BO318:BO320"/>
    <mergeCell ref="BP318:BP320"/>
    <mergeCell ref="BQ318:BQ320"/>
    <mergeCell ref="BR318:BR320"/>
    <mergeCell ref="BS318:BS320"/>
    <mergeCell ref="BT318:BT320"/>
    <mergeCell ref="BU318:BU320"/>
    <mergeCell ref="BV318:BV320"/>
    <mergeCell ref="BW318:BW320"/>
    <mergeCell ref="BX318:BX320"/>
    <mergeCell ref="BY318:BY320"/>
    <mergeCell ref="BZ318:BZ320"/>
    <mergeCell ref="CA318:CA320"/>
    <mergeCell ref="CB318:CB320"/>
    <mergeCell ref="CC318:CC320"/>
    <mergeCell ref="CD318:CD320"/>
    <mergeCell ref="CE318:CE320"/>
    <mergeCell ref="CF318:CF320"/>
    <mergeCell ref="CG318:CG320"/>
    <mergeCell ref="CH318:CH320"/>
    <mergeCell ref="CI318:CI320"/>
    <mergeCell ref="CJ318:CJ320"/>
    <mergeCell ref="CK318:CK320"/>
    <mergeCell ref="CL318:CL320"/>
    <mergeCell ref="CM318:CM320"/>
    <mergeCell ref="CN318:CN320"/>
    <mergeCell ref="CO318:CO320"/>
    <mergeCell ref="CP318:CP320"/>
    <mergeCell ref="CQ318:CQ320"/>
    <mergeCell ref="CR318:CR320"/>
    <mergeCell ref="CS318:CS320"/>
    <mergeCell ref="CT318:CT320"/>
    <mergeCell ref="CU318:CU320"/>
    <mergeCell ref="CV318:CV320"/>
    <mergeCell ref="CW318:CW320"/>
    <mergeCell ref="CX318:CX320"/>
    <mergeCell ref="CY318:CY320"/>
    <mergeCell ref="CZ318:CZ320"/>
    <mergeCell ref="DA318:DA320"/>
    <mergeCell ref="DB318:DB320"/>
    <mergeCell ref="DC318:DC320"/>
    <mergeCell ref="DD318:DD320"/>
    <mergeCell ref="DE318:DE320"/>
    <mergeCell ref="DF318:DF320"/>
    <mergeCell ref="DG318:DG320"/>
    <mergeCell ref="DH318:DH320"/>
    <mergeCell ref="DI318:DI320"/>
    <mergeCell ref="DJ318:DJ320"/>
    <mergeCell ref="DK318:DK320"/>
    <mergeCell ref="DL318:DL320"/>
    <mergeCell ref="DM318:DM320"/>
    <mergeCell ref="DN318:DN320"/>
    <mergeCell ref="DO318:DO320"/>
    <mergeCell ref="DP318:DP320"/>
    <mergeCell ref="DQ318:DQ320"/>
    <mergeCell ref="DR318:DR320"/>
    <mergeCell ref="DS318:DS320"/>
    <mergeCell ref="DT318:DT320"/>
    <mergeCell ref="DU318:DU320"/>
    <mergeCell ref="DV318:DV320"/>
    <mergeCell ref="DW318:DW320"/>
    <mergeCell ref="DX318:DX320"/>
    <mergeCell ref="DY318:DY320"/>
    <mergeCell ref="DZ318:DZ320"/>
    <mergeCell ref="EA318:EA320"/>
    <mergeCell ref="EB318:EB320"/>
    <mergeCell ref="EC318:EC320"/>
    <mergeCell ref="ED318:ED320"/>
    <mergeCell ref="AP321:AP323"/>
    <mergeCell ref="AQ321:AQ323"/>
    <mergeCell ref="AR321:AR323"/>
    <mergeCell ref="AS321:AS323"/>
    <mergeCell ref="AT321:AT323"/>
    <mergeCell ref="AU321:AU323"/>
    <mergeCell ref="AV321:AV323"/>
    <mergeCell ref="AW321:AW323"/>
    <mergeCell ref="AX321:AX323"/>
    <mergeCell ref="AY321:AY323"/>
    <mergeCell ref="AZ321:AZ323"/>
    <mergeCell ref="BA321:BA323"/>
    <mergeCell ref="BB321:BB323"/>
    <mergeCell ref="BC321:BC323"/>
    <mergeCell ref="BD321:BD323"/>
    <mergeCell ref="BE321:BE323"/>
    <mergeCell ref="BF321:BF323"/>
    <mergeCell ref="BG321:BG323"/>
    <mergeCell ref="BH321:BH323"/>
    <mergeCell ref="BI321:BI323"/>
    <mergeCell ref="BJ321:BJ323"/>
    <mergeCell ref="BK321:BK323"/>
    <mergeCell ref="BL321:BL323"/>
    <mergeCell ref="BM321:BM323"/>
    <mergeCell ref="BN321:BN323"/>
    <mergeCell ref="BO321:BO323"/>
    <mergeCell ref="BP321:BP323"/>
    <mergeCell ref="BQ321:BQ323"/>
    <mergeCell ref="BR321:BR323"/>
    <mergeCell ref="BS321:BS323"/>
    <mergeCell ref="BT321:BT323"/>
    <mergeCell ref="BU321:BU323"/>
    <mergeCell ref="BV321:BV323"/>
    <mergeCell ref="BW321:BW323"/>
    <mergeCell ref="BX321:BX323"/>
    <mergeCell ref="BY321:BY323"/>
    <mergeCell ref="BZ321:BZ323"/>
    <mergeCell ref="CA321:CA323"/>
    <mergeCell ref="CB321:CB323"/>
    <mergeCell ref="CC321:CC323"/>
    <mergeCell ref="CD321:CD323"/>
    <mergeCell ref="CE321:CE323"/>
    <mergeCell ref="CF321:CF323"/>
    <mergeCell ref="CG321:CG323"/>
    <mergeCell ref="CH321:CH323"/>
    <mergeCell ref="CI321:CI323"/>
    <mergeCell ref="CJ321:CJ323"/>
    <mergeCell ref="CK321:CK323"/>
    <mergeCell ref="CL321:CL323"/>
    <mergeCell ref="CM321:CM323"/>
    <mergeCell ref="CN321:CN323"/>
    <mergeCell ref="CO321:CO323"/>
    <mergeCell ref="CP321:CP323"/>
    <mergeCell ref="CQ321:CQ323"/>
    <mergeCell ref="CR321:CR323"/>
    <mergeCell ref="CS321:CS323"/>
    <mergeCell ref="CT321:CT323"/>
    <mergeCell ref="CU321:CU323"/>
    <mergeCell ref="CV321:CV323"/>
    <mergeCell ref="CW321:CW323"/>
    <mergeCell ref="CX321:CX323"/>
    <mergeCell ref="CY321:CY323"/>
    <mergeCell ref="CZ321:CZ323"/>
    <mergeCell ref="DA321:DA323"/>
    <mergeCell ref="DB321:DB323"/>
    <mergeCell ref="DC321:DC323"/>
    <mergeCell ref="DD321:DD323"/>
    <mergeCell ref="DE321:DE323"/>
    <mergeCell ref="DF321:DF323"/>
    <mergeCell ref="DG321:DG323"/>
    <mergeCell ref="DH321:DH323"/>
    <mergeCell ref="DI321:DI323"/>
    <mergeCell ref="DJ321:DJ323"/>
    <mergeCell ref="DK321:DK323"/>
    <mergeCell ref="DL321:DL323"/>
    <mergeCell ref="DM321:DM323"/>
    <mergeCell ref="DN321:DN323"/>
    <mergeCell ref="DO321:DO323"/>
    <mergeCell ref="DP321:DP323"/>
    <mergeCell ref="DQ321:DQ323"/>
    <mergeCell ref="DR321:DR323"/>
    <mergeCell ref="DS321:DS323"/>
    <mergeCell ref="DT321:DT323"/>
    <mergeCell ref="DU321:DU323"/>
    <mergeCell ref="DV321:DV323"/>
    <mergeCell ref="DW321:DW323"/>
    <mergeCell ref="DX321:DX323"/>
    <mergeCell ref="DY321:DY323"/>
    <mergeCell ref="DZ321:DZ323"/>
    <mergeCell ref="EA321:EA323"/>
    <mergeCell ref="EB321:EB323"/>
    <mergeCell ref="EC321:EC323"/>
    <mergeCell ref="ED321:ED323"/>
    <mergeCell ref="AP324:AP326"/>
    <mergeCell ref="AQ324:AQ326"/>
    <mergeCell ref="AR324:AR326"/>
    <mergeCell ref="AS324:AS326"/>
    <mergeCell ref="AT324:AT326"/>
    <mergeCell ref="AU324:AU326"/>
    <mergeCell ref="AV324:AV326"/>
    <mergeCell ref="AW324:AW326"/>
    <mergeCell ref="AX324:AX326"/>
    <mergeCell ref="AY324:AY326"/>
    <mergeCell ref="AZ324:AZ326"/>
    <mergeCell ref="BA324:BA326"/>
    <mergeCell ref="BB324:BB326"/>
    <mergeCell ref="BC324:BC326"/>
    <mergeCell ref="BD324:BD326"/>
    <mergeCell ref="BE324:BE326"/>
    <mergeCell ref="BF324:BF326"/>
    <mergeCell ref="BG324:BG326"/>
    <mergeCell ref="BH324:BH326"/>
    <mergeCell ref="BI324:BI326"/>
    <mergeCell ref="BJ324:BJ326"/>
    <mergeCell ref="BK324:BK326"/>
    <mergeCell ref="BL324:BL326"/>
    <mergeCell ref="BM324:BM326"/>
    <mergeCell ref="BN324:BN326"/>
    <mergeCell ref="BO324:BO326"/>
    <mergeCell ref="BP324:BP326"/>
    <mergeCell ref="BQ324:BQ326"/>
    <mergeCell ref="BR324:BR326"/>
    <mergeCell ref="BS324:BS326"/>
    <mergeCell ref="BT324:BT326"/>
    <mergeCell ref="BU324:BU326"/>
    <mergeCell ref="BV324:BV326"/>
    <mergeCell ref="BW324:BW326"/>
    <mergeCell ref="BX324:BX326"/>
    <mergeCell ref="BY324:BY326"/>
    <mergeCell ref="BZ324:BZ326"/>
    <mergeCell ref="CA324:CA326"/>
    <mergeCell ref="CB324:CB326"/>
    <mergeCell ref="CC324:CC326"/>
    <mergeCell ref="CD324:CD326"/>
    <mergeCell ref="CE324:CE326"/>
    <mergeCell ref="CF324:CF326"/>
    <mergeCell ref="CG324:CG326"/>
    <mergeCell ref="CH324:CH326"/>
    <mergeCell ref="CI324:CI326"/>
    <mergeCell ref="CJ324:CJ326"/>
    <mergeCell ref="CK324:CK326"/>
    <mergeCell ref="CL324:CL326"/>
    <mergeCell ref="CM324:CM326"/>
    <mergeCell ref="CN324:CN326"/>
    <mergeCell ref="CO324:CO326"/>
    <mergeCell ref="CP324:CP326"/>
    <mergeCell ref="CQ324:CQ326"/>
    <mergeCell ref="CR324:CR326"/>
    <mergeCell ref="CS324:CS326"/>
    <mergeCell ref="CT324:CT326"/>
    <mergeCell ref="CU324:CU326"/>
    <mergeCell ref="CV324:CV326"/>
    <mergeCell ref="CW324:CW326"/>
    <mergeCell ref="CX324:CX326"/>
    <mergeCell ref="CY324:CY326"/>
    <mergeCell ref="CZ324:CZ326"/>
    <mergeCell ref="DA324:DA326"/>
    <mergeCell ref="DB324:DB326"/>
    <mergeCell ref="DC324:DC326"/>
    <mergeCell ref="DD324:DD326"/>
    <mergeCell ref="DE324:DE326"/>
    <mergeCell ref="DF324:DF326"/>
    <mergeCell ref="DG324:DG326"/>
    <mergeCell ref="DH324:DH326"/>
    <mergeCell ref="DI324:DI326"/>
    <mergeCell ref="DJ324:DJ326"/>
    <mergeCell ref="DK324:DK326"/>
    <mergeCell ref="DL324:DL326"/>
    <mergeCell ref="DM324:DM326"/>
    <mergeCell ref="DN324:DN326"/>
    <mergeCell ref="DO324:DO326"/>
    <mergeCell ref="DP324:DP326"/>
    <mergeCell ref="DQ324:DQ326"/>
    <mergeCell ref="DR324:DR326"/>
    <mergeCell ref="DS324:DS326"/>
    <mergeCell ref="DT324:DT326"/>
    <mergeCell ref="DU324:DU326"/>
    <mergeCell ref="DV324:DV326"/>
    <mergeCell ref="DW324:DW326"/>
    <mergeCell ref="DX324:DX326"/>
    <mergeCell ref="DY324:DY326"/>
    <mergeCell ref="DZ324:DZ326"/>
    <mergeCell ref="EA324:EA326"/>
    <mergeCell ref="EB324:EB326"/>
    <mergeCell ref="EC324:EC326"/>
    <mergeCell ref="ED324:ED326"/>
    <mergeCell ref="AP327:AP329"/>
    <mergeCell ref="AQ327:AQ329"/>
    <mergeCell ref="AR327:AR329"/>
    <mergeCell ref="AS327:AS329"/>
    <mergeCell ref="AT327:AT329"/>
    <mergeCell ref="AU327:AU329"/>
    <mergeCell ref="AV327:AV329"/>
    <mergeCell ref="AW327:AW329"/>
    <mergeCell ref="AX327:AX329"/>
    <mergeCell ref="AY327:AY329"/>
    <mergeCell ref="AZ327:AZ329"/>
    <mergeCell ref="BA327:BA329"/>
    <mergeCell ref="BB327:BB329"/>
    <mergeCell ref="BC327:BC329"/>
    <mergeCell ref="BD327:BD329"/>
    <mergeCell ref="BE327:BE329"/>
    <mergeCell ref="BF327:BF329"/>
    <mergeCell ref="BG327:BG329"/>
    <mergeCell ref="BH327:BH329"/>
    <mergeCell ref="BI327:BI329"/>
    <mergeCell ref="BJ327:BJ329"/>
    <mergeCell ref="BK327:BK329"/>
    <mergeCell ref="BL327:BL329"/>
    <mergeCell ref="BM327:BM329"/>
    <mergeCell ref="BN327:BN329"/>
    <mergeCell ref="BO327:BO329"/>
    <mergeCell ref="BP327:BP329"/>
    <mergeCell ref="BQ327:BQ329"/>
    <mergeCell ref="BR327:BR329"/>
    <mergeCell ref="BS327:BS329"/>
    <mergeCell ref="BT327:BT329"/>
    <mergeCell ref="BU327:BU329"/>
    <mergeCell ref="BV327:BV329"/>
    <mergeCell ref="BW327:BW329"/>
    <mergeCell ref="BX327:BX329"/>
    <mergeCell ref="BY327:BY329"/>
    <mergeCell ref="BZ327:BZ329"/>
    <mergeCell ref="CA327:CA329"/>
    <mergeCell ref="CB327:CB329"/>
    <mergeCell ref="CC327:CC329"/>
    <mergeCell ref="CD327:CD329"/>
    <mergeCell ref="CE327:CE329"/>
    <mergeCell ref="CF327:CF329"/>
    <mergeCell ref="CG327:CG329"/>
    <mergeCell ref="CH327:CH329"/>
    <mergeCell ref="CI327:CI329"/>
    <mergeCell ref="CJ327:CJ329"/>
    <mergeCell ref="CK327:CK329"/>
    <mergeCell ref="CL327:CL329"/>
    <mergeCell ref="CM327:CM329"/>
    <mergeCell ref="CN327:CN329"/>
    <mergeCell ref="CO327:CO329"/>
    <mergeCell ref="CP327:CP329"/>
    <mergeCell ref="CQ327:CQ329"/>
    <mergeCell ref="CR327:CR329"/>
    <mergeCell ref="CS327:CS329"/>
    <mergeCell ref="CT327:CT329"/>
    <mergeCell ref="CU327:CU329"/>
    <mergeCell ref="CV327:CV329"/>
    <mergeCell ref="CW327:CW329"/>
    <mergeCell ref="CX327:CX329"/>
    <mergeCell ref="CY327:CY329"/>
    <mergeCell ref="CZ327:CZ329"/>
    <mergeCell ref="DA327:DA329"/>
    <mergeCell ref="DB327:DB329"/>
    <mergeCell ref="DC327:DC329"/>
    <mergeCell ref="DD327:DD329"/>
    <mergeCell ref="DE327:DE329"/>
    <mergeCell ref="DF327:DF329"/>
    <mergeCell ref="DG327:DG329"/>
    <mergeCell ref="DH327:DH329"/>
    <mergeCell ref="DI327:DI329"/>
    <mergeCell ref="DJ327:DJ329"/>
    <mergeCell ref="DK327:DK329"/>
    <mergeCell ref="DL327:DL329"/>
    <mergeCell ref="DM327:DM329"/>
    <mergeCell ref="DN327:DN329"/>
    <mergeCell ref="DO327:DO329"/>
    <mergeCell ref="DP327:DP329"/>
    <mergeCell ref="DQ327:DQ329"/>
    <mergeCell ref="DR327:DR329"/>
    <mergeCell ref="DS327:DS329"/>
    <mergeCell ref="DT327:DT329"/>
    <mergeCell ref="DU327:DU329"/>
    <mergeCell ref="DV327:DV329"/>
    <mergeCell ref="DW327:DW329"/>
    <mergeCell ref="DX327:DX329"/>
    <mergeCell ref="DY327:DY329"/>
    <mergeCell ref="DZ327:DZ329"/>
    <mergeCell ref="EA327:EA329"/>
    <mergeCell ref="EB327:EB329"/>
    <mergeCell ref="EC327:EC329"/>
    <mergeCell ref="ED327:ED329"/>
    <mergeCell ref="BL330:BL332"/>
    <mergeCell ref="BM330:BM332"/>
    <mergeCell ref="BN330:BN332"/>
    <mergeCell ref="BO330:BO332"/>
    <mergeCell ref="BP330:BP332"/>
    <mergeCell ref="BQ330:BQ332"/>
    <mergeCell ref="BR330:BR332"/>
    <mergeCell ref="BS330:BS332"/>
    <mergeCell ref="BT330:BT332"/>
    <mergeCell ref="BU330:BU332"/>
    <mergeCell ref="BV330:BV332"/>
    <mergeCell ref="BW330:BW332"/>
    <mergeCell ref="BX330:BX332"/>
    <mergeCell ref="BY330:BY332"/>
    <mergeCell ref="BZ330:BZ332"/>
    <mergeCell ref="CA330:CA332"/>
    <mergeCell ref="CB330:CB332"/>
    <mergeCell ref="CC330:CC332"/>
    <mergeCell ref="CD330:CD332"/>
    <mergeCell ref="CE330:CE332"/>
    <mergeCell ref="CF330:CF332"/>
    <mergeCell ref="CG330:CG332"/>
    <mergeCell ref="CH330:CH332"/>
    <mergeCell ref="CI330:CI332"/>
    <mergeCell ref="CJ330:CJ332"/>
    <mergeCell ref="CK330:CK332"/>
    <mergeCell ref="CL330:CL332"/>
    <mergeCell ref="CM330:CM332"/>
    <mergeCell ref="CN330:CN332"/>
    <mergeCell ref="CO330:CO332"/>
    <mergeCell ref="CP330:CP332"/>
    <mergeCell ref="CQ330:CQ332"/>
    <mergeCell ref="CR330:CR332"/>
    <mergeCell ref="CS330:CS332"/>
    <mergeCell ref="CT330:CT332"/>
    <mergeCell ref="CU330:CU332"/>
    <mergeCell ref="CV330:CV332"/>
    <mergeCell ref="CW330:CW332"/>
    <mergeCell ref="CX330:CX332"/>
    <mergeCell ref="CY330:CY332"/>
    <mergeCell ref="CZ330:CZ332"/>
    <mergeCell ref="DA330:DA332"/>
    <mergeCell ref="DB330:DB332"/>
    <mergeCell ref="DC330:DC332"/>
    <mergeCell ref="DD330:DD332"/>
    <mergeCell ref="DE330:DE332"/>
    <mergeCell ref="DF330:DF332"/>
    <mergeCell ref="DG330:DG332"/>
    <mergeCell ref="DH330:DH332"/>
    <mergeCell ref="DI330:DI332"/>
    <mergeCell ref="DJ330:DJ332"/>
    <mergeCell ref="DK330:DK332"/>
    <mergeCell ref="DL330:DL332"/>
    <mergeCell ref="DM330:DM332"/>
    <mergeCell ref="DN330:DN332"/>
    <mergeCell ref="DO330:DO332"/>
    <mergeCell ref="DP330:DP332"/>
    <mergeCell ref="DQ330:DQ332"/>
    <mergeCell ref="DR330:DR332"/>
    <mergeCell ref="DS330:DS332"/>
    <mergeCell ref="DT330:DT332"/>
    <mergeCell ref="DU330:DU332"/>
    <mergeCell ref="DV330:DV332"/>
    <mergeCell ref="DW330:DW332"/>
    <mergeCell ref="DX330:DX332"/>
    <mergeCell ref="DY330:DY332"/>
    <mergeCell ref="DZ330:DZ332"/>
    <mergeCell ref="EA330:EA332"/>
    <mergeCell ref="EB330:EB332"/>
    <mergeCell ref="EC330:EC332"/>
    <mergeCell ref="ED330:ED332"/>
    <mergeCell ref="AP333:AP335"/>
    <mergeCell ref="AQ333:AQ335"/>
    <mergeCell ref="AR333:AR335"/>
    <mergeCell ref="AS333:AS335"/>
    <mergeCell ref="AT333:AT335"/>
    <mergeCell ref="AU333:AU335"/>
    <mergeCell ref="AV333:AV335"/>
    <mergeCell ref="AW333:AW335"/>
    <mergeCell ref="AX333:AX335"/>
    <mergeCell ref="AY333:AY335"/>
    <mergeCell ref="AZ333:AZ335"/>
    <mergeCell ref="BA333:BA335"/>
    <mergeCell ref="BB333:BB335"/>
    <mergeCell ref="BC333:BC335"/>
    <mergeCell ref="BD333:BD335"/>
    <mergeCell ref="BE333:BE335"/>
    <mergeCell ref="BF333:BF335"/>
    <mergeCell ref="BG333:BG335"/>
    <mergeCell ref="BH333:BH335"/>
    <mergeCell ref="BI333:BI335"/>
    <mergeCell ref="BJ333:BJ335"/>
    <mergeCell ref="BK333:BK335"/>
    <mergeCell ref="BL333:BL335"/>
    <mergeCell ref="BM333:BM335"/>
    <mergeCell ref="BN333:BN335"/>
    <mergeCell ref="BO333:BO335"/>
    <mergeCell ref="BP333:BP335"/>
    <mergeCell ref="BQ333:BQ335"/>
    <mergeCell ref="BR333:BR335"/>
    <mergeCell ref="BS333:BS335"/>
    <mergeCell ref="BT333:BT335"/>
    <mergeCell ref="BU333:BU335"/>
    <mergeCell ref="BV333:BV335"/>
    <mergeCell ref="BW333:BW335"/>
    <mergeCell ref="BX333:BX335"/>
    <mergeCell ref="BY333:BY335"/>
    <mergeCell ref="BZ333:BZ335"/>
    <mergeCell ref="CA333:CA335"/>
    <mergeCell ref="CB333:CB335"/>
    <mergeCell ref="CC333:CC335"/>
    <mergeCell ref="CD333:CD335"/>
    <mergeCell ref="CE333:CE335"/>
    <mergeCell ref="CF333:CF335"/>
    <mergeCell ref="CG333:CG335"/>
    <mergeCell ref="CH333:CH335"/>
    <mergeCell ref="CI333:CI335"/>
    <mergeCell ref="CJ333:CJ335"/>
    <mergeCell ref="CK333:CK335"/>
    <mergeCell ref="CL333:CL335"/>
    <mergeCell ref="CM333:CM335"/>
    <mergeCell ref="CN333:CN335"/>
    <mergeCell ref="CO333:CO335"/>
    <mergeCell ref="CP333:CP335"/>
    <mergeCell ref="CQ333:CQ335"/>
    <mergeCell ref="CR333:CR335"/>
    <mergeCell ref="CS333:CS335"/>
    <mergeCell ref="CT333:CT335"/>
    <mergeCell ref="CU333:CU335"/>
    <mergeCell ref="CV333:CV335"/>
    <mergeCell ref="CW333:CW335"/>
    <mergeCell ref="CX333:CX335"/>
    <mergeCell ref="CY333:CY335"/>
    <mergeCell ref="CZ333:CZ335"/>
    <mergeCell ref="DA333:DA335"/>
    <mergeCell ref="DB333:DB335"/>
    <mergeCell ref="DC333:DC335"/>
    <mergeCell ref="DD333:DD335"/>
    <mergeCell ref="DE333:DE335"/>
    <mergeCell ref="DF333:DF335"/>
    <mergeCell ref="DG333:DG335"/>
    <mergeCell ref="DH333:DH335"/>
    <mergeCell ref="DI333:DI335"/>
    <mergeCell ref="DJ333:DJ335"/>
    <mergeCell ref="DK333:DK335"/>
    <mergeCell ref="DL333:DL335"/>
    <mergeCell ref="DM333:DM335"/>
    <mergeCell ref="DN333:DN335"/>
    <mergeCell ref="DO333:DO335"/>
    <mergeCell ref="DP333:DP335"/>
    <mergeCell ref="DQ333:DQ335"/>
    <mergeCell ref="DR333:DR335"/>
    <mergeCell ref="DS333:DS335"/>
    <mergeCell ref="DT333:DT335"/>
    <mergeCell ref="DU333:DU335"/>
    <mergeCell ref="DV333:DV335"/>
    <mergeCell ref="DW333:DW335"/>
    <mergeCell ref="DX333:DX335"/>
    <mergeCell ref="DY333:DY335"/>
    <mergeCell ref="DZ333:DZ335"/>
    <mergeCell ref="EA333:EA335"/>
    <mergeCell ref="EB333:EB335"/>
    <mergeCell ref="EC333:EC335"/>
    <mergeCell ref="ED333:ED335"/>
    <mergeCell ref="AP336:AP338"/>
    <mergeCell ref="AQ336:AQ338"/>
    <mergeCell ref="AR336:AR338"/>
    <mergeCell ref="AS336:AS338"/>
    <mergeCell ref="AT336:AT338"/>
    <mergeCell ref="AU336:AU338"/>
    <mergeCell ref="AV336:AV338"/>
    <mergeCell ref="AW336:AW338"/>
    <mergeCell ref="AX336:AX338"/>
    <mergeCell ref="AY336:AY338"/>
    <mergeCell ref="AZ336:AZ338"/>
    <mergeCell ref="BA336:BA338"/>
    <mergeCell ref="BB336:BB338"/>
    <mergeCell ref="BC336:BC338"/>
    <mergeCell ref="BD336:BD338"/>
    <mergeCell ref="BE336:BE338"/>
    <mergeCell ref="BF336:BF338"/>
    <mergeCell ref="BG336:BG338"/>
    <mergeCell ref="BH336:BH338"/>
    <mergeCell ref="BI336:BI338"/>
    <mergeCell ref="BJ336:BJ338"/>
    <mergeCell ref="BK336:BK338"/>
    <mergeCell ref="BL336:BL338"/>
    <mergeCell ref="BM336:BM338"/>
    <mergeCell ref="BN336:BN338"/>
    <mergeCell ref="BO336:BO338"/>
    <mergeCell ref="BP336:BP338"/>
    <mergeCell ref="BQ336:BQ338"/>
    <mergeCell ref="BR336:BR338"/>
    <mergeCell ref="BS336:BS338"/>
    <mergeCell ref="BT336:BT338"/>
    <mergeCell ref="BU336:BU338"/>
    <mergeCell ref="BV336:BV338"/>
    <mergeCell ref="BW336:BW338"/>
    <mergeCell ref="BX336:BX338"/>
    <mergeCell ref="BY336:BY338"/>
    <mergeCell ref="BZ336:BZ338"/>
    <mergeCell ref="CA336:CA338"/>
    <mergeCell ref="CB336:CB338"/>
    <mergeCell ref="CC336:CC338"/>
    <mergeCell ref="CD336:CD338"/>
    <mergeCell ref="CE336:CE338"/>
    <mergeCell ref="CF336:CF338"/>
    <mergeCell ref="CG336:CG338"/>
    <mergeCell ref="CH336:CH338"/>
    <mergeCell ref="CI336:CI338"/>
    <mergeCell ref="CJ336:CJ338"/>
    <mergeCell ref="CK336:CK338"/>
    <mergeCell ref="CL336:CL338"/>
    <mergeCell ref="CM336:CM338"/>
    <mergeCell ref="CN336:CN338"/>
    <mergeCell ref="CO336:CO338"/>
    <mergeCell ref="CP336:CP338"/>
    <mergeCell ref="CQ336:CQ338"/>
    <mergeCell ref="CR336:CR338"/>
    <mergeCell ref="CS336:CS338"/>
    <mergeCell ref="CT336:CT338"/>
    <mergeCell ref="CU336:CU338"/>
    <mergeCell ref="CV336:CV338"/>
    <mergeCell ref="CW336:CW338"/>
    <mergeCell ref="CX336:CX338"/>
    <mergeCell ref="CY336:CY338"/>
    <mergeCell ref="CZ336:CZ338"/>
    <mergeCell ref="DA336:DA338"/>
    <mergeCell ref="DB336:DB338"/>
    <mergeCell ref="DC336:DC338"/>
    <mergeCell ref="DD336:DD338"/>
    <mergeCell ref="DE336:DE338"/>
    <mergeCell ref="DF336:DF338"/>
    <mergeCell ref="DG336:DG338"/>
    <mergeCell ref="DH336:DH338"/>
    <mergeCell ref="DI336:DI338"/>
    <mergeCell ref="DJ336:DJ338"/>
    <mergeCell ref="DK336:DK338"/>
    <mergeCell ref="DL336:DL338"/>
    <mergeCell ref="DM336:DM338"/>
    <mergeCell ref="DN336:DN338"/>
    <mergeCell ref="DO336:DO338"/>
    <mergeCell ref="DP336:DP338"/>
    <mergeCell ref="DQ336:DQ338"/>
    <mergeCell ref="DR336:DR338"/>
    <mergeCell ref="DS336:DS338"/>
    <mergeCell ref="DT336:DT338"/>
    <mergeCell ref="DU336:DU338"/>
    <mergeCell ref="DV336:DV338"/>
    <mergeCell ref="DW336:DW338"/>
    <mergeCell ref="DX336:DX338"/>
    <mergeCell ref="DY336:DY338"/>
    <mergeCell ref="DZ336:DZ338"/>
    <mergeCell ref="EA336:EA338"/>
    <mergeCell ref="EB336:EB338"/>
    <mergeCell ref="EC336:EC338"/>
    <mergeCell ref="ED336:ED338"/>
    <mergeCell ref="AP339:AP341"/>
    <mergeCell ref="AQ339:AQ341"/>
    <mergeCell ref="AR339:AR341"/>
    <mergeCell ref="AS339:AS341"/>
    <mergeCell ref="AT339:AT341"/>
    <mergeCell ref="AU339:AU341"/>
    <mergeCell ref="AV339:AV341"/>
    <mergeCell ref="AW339:AW341"/>
    <mergeCell ref="AX339:AX341"/>
    <mergeCell ref="AY339:AY341"/>
    <mergeCell ref="AZ339:AZ341"/>
    <mergeCell ref="BA339:BA341"/>
    <mergeCell ref="BB339:BB341"/>
    <mergeCell ref="BC339:BC341"/>
    <mergeCell ref="BD339:BD341"/>
    <mergeCell ref="BE339:BE341"/>
    <mergeCell ref="BF339:BF341"/>
    <mergeCell ref="BG339:BG341"/>
    <mergeCell ref="BH339:BH341"/>
    <mergeCell ref="BI339:BI341"/>
    <mergeCell ref="BJ339:BJ341"/>
    <mergeCell ref="BK339:BK341"/>
    <mergeCell ref="BL339:BL341"/>
    <mergeCell ref="BM339:BM341"/>
    <mergeCell ref="BN339:BN341"/>
    <mergeCell ref="BO339:BO341"/>
    <mergeCell ref="BP339:BP341"/>
    <mergeCell ref="BQ339:BQ341"/>
    <mergeCell ref="BR339:BR341"/>
    <mergeCell ref="BS339:BS341"/>
    <mergeCell ref="BT339:BT341"/>
    <mergeCell ref="BU339:BU341"/>
    <mergeCell ref="BV339:BV341"/>
    <mergeCell ref="BW339:BW341"/>
    <mergeCell ref="BX339:BX341"/>
    <mergeCell ref="BY339:BY341"/>
    <mergeCell ref="BZ339:BZ341"/>
    <mergeCell ref="CA339:CA341"/>
    <mergeCell ref="CB339:CB341"/>
    <mergeCell ref="CC339:CC341"/>
    <mergeCell ref="CD339:CD341"/>
    <mergeCell ref="CE339:CE341"/>
    <mergeCell ref="CF339:CF341"/>
    <mergeCell ref="CG339:CG341"/>
    <mergeCell ref="CH339:CH341"/>
    <mergeCell ref="CI339:CI341"/>
    <mergeCell ref="CJ339:CJ341"/>
    <mergeCell ref="CK339:CK341"/>
    <mergeCell ref="CL339:CL341"/>
    <mergeCell ref="CM339:CM341"/>
    <mergeCell ref="CN339:CN341"/>
    <mergeCell ref="CO339:CO341"/>
    <mergeCell ref="CP339:CP341"/>
    <mergeCell ref="CQ339:CQ341"/>
    <mergeCell ref="CR339:CR341"/>
    <mergeCell ref="CS339:CS341"/>
    <mergeCell ref="CT339:CT341"/>
    <mergeCell ref="CU339:CU341"/>
    <mergeCell ref="CV339:CV341"/>
    <mergeCell ref="CW339:CW341"/>
    <mergeCell ref="CX339:CX341"/>
    <mergeCell ref="CY339:CY341"/>
    <mergeCell ref="CZ339:CZ341"/>
    <mergeCell ref="DA339:DA341"/>
    <mergeCell ref="DB339:DB341"/>
    <mergeCell ref="DC339:DC341"/>
    <mergeCell ref="DD339:DD341"/>
    <mergeCell ref="DE339:DE341"/>
    <mergeCell ref="DF339:DF341"/>
    <mergeCell ref="DG339:DG341"/>
    <mergeCell ref="DH339:DH341"/>
    <mergeCell ref="DI339:DI341"/>
    <mergeCell ref="DJ339:DJ341"/>
    <mergeCell ref="DK339:DK341"/>
    <mergeCell ref="DL339:DL341"/>
    <mergeCell ref="DM339:DM341"/>
    <mergeCell ref="DN339:DN341"/>
    <mergeCell ref="DO339:DO341"/>
    <mergeCell ref="DP339:DP341"/>
    <mergeCell ref="DQ339:DQ341"/>
    <mergeCell ref="DR339:DR341"/>
    <mergeCell ref="DS339:DS341"/>
    <mergeCell ref="DT339:DT341"/>
    <mergeCell ref="DU339:DU341"/>
    <mergeCell ref="DV339:DV341"/>
    <mergeCell ref="DW339:DW341"/>
    <mergeCell ref="DX339:DX341"/>
    <mergeCell ref="DY339:DY341"/>
    <mergeCell ref="DZ339:DZ341"/>
    <mergeCell ref="EA339:EA341"/>
    <mergeCell ref="EB339:EB341"/>
    <mergeCell ref="EC339:EC341"/>
    <mergeCell ref="ED339:ED341"/>
    <mergeCell ref="AP342:AP344"/>
    <mergeCell ref="AQ342:AQ344"/>
    <mergeCell ref="AR342:AR344"/>
    <mergeCell ref="AS342:AS344"/>
    <mergeCell ref="AT342:AT344"/>
    <mergeCell ref="AU342:AU344"/>
    <mergeCell ref="AV342:AV344"/>
    <mergeCell ref="AW342:AW344"/>
    <mergeCell ref="AX342:AX344"/>
    <mergeCell ref="AY342:AY344"/>
    <mergeCell ref="AZ342:AZ344"/>
    <mergeCell ref="BA342:BA344"/>
    <mergeCell ref="BB342:BB344"/>
    <mergeCell ref="BC342:BC344"/>
    <mergeCell ref="BD342:BD344"/>
    <mergeCell ref="BE342:BE344"/>
    <mergeCell ref="BF342:BF344"/>
    <mergeCell ref="BG342:BG344"/>
    <mergeCell ref="BH342:BH344"/>
    <mergeCell ref="BI342:BI344"/>
    <mergeCell ref="BJ342:BJ344"/>
    <mergeCell ref="BK342:BK344"/>
    <mergeCell ref="BL342:BL344"/>
    <mergeCell ref="BM342:BM344"/>
    <mergeCell ref="BN342:BN344"/>
    <mergeCell ref="BO342:BO344"/>
    <mergeCell ref="BP342:BP344"/>
    <mergeCell ref="BQ342:BQ344"/>
    <mergeCell ref="BR342:BR344"/>
    <mergeCell ref="BS342:BS344"/>
    <mergeCell ref="BT342:BT344"/>
    <mergeCell ref="BU342:BU344"/>
    <mergeCell ref="BV342:BV344"/>
    <mergeCell ref="BW342:BW344"/>
    <mergeCell ref="BX342:BX344"/>
    <mergeCell ref="BY342:BY344"/>
    <mergeCell ref="BZ342:BZ344"/>
    <mergeCell ref="CA342:CA344"/>
    <mergeCell ref="CB342:CB344"/>
    <mergeCell ref="CC342:CC344"/>
    <mergeCell ref="CD342:CD344"/>
    <mergeCell ref="CE342:CE344"/>
    <mergeCell ref="CF342:CF344"/>
    <mergeCell ref="CG342:CG344"/>
    <mergeCell ref="CH342:CH344"/>
    <mergeCell ref="CI342:CI344"/>
    <mergeCell ref="CJ342:CJ344"/>
    <mergeCell ref="CK342:CK344"/>
    <mergeCell ref="CL342:CL344"/>
    <mergeCell ref="CM342:CM344"/>
    <mergeCell ref="CN342:CN344"/>
    <mergeCell ref="CO342:CO344"/>
    <mergeCell ref="CP342:CP344"/>
    <mergeCell ref="CQ342:CQ344"/>
    <mergeCell ref="CR342:CR344"/>
    <mergeCell ref="CS342:CS344"/>
    <mergeCell ref="CT342:CT344"/>
    <mergeCell ref="CU342:CU344"/>
    <mergeCell ref="CV342:CV344"/>
    <mergeCell ref="CW342:CW344"/>
    <mergeCell ref="CX342:CX344"/>
    <mergeCell ref="CY342:CY344"/>
    <mergeCell ref="CZ342:CZ344"/>
    <mergeCell ref="DA342:DA344"/>
    <mergeCell ref="DB342:DB344"/>
    <mergeCell ref="DC342:DC344"/>
    <mergeCell ref="DD342:DD344"/>
    <mergeCell ref="DE342:DE344"/>
    <mergeCell ref="DF342:DF344"/>
    <mergeCell ref="DG342:DG344"/>
    <mergeCell ref="DH342:DH344"/>
    <mergeCell ref="DI342:DI344"/>
    <mergeCell ref="DJ342:DJ344"/>
    <mergeCell ref="DK342:DK344"/>
    <mergeCell ref="DL342:DL344"/>
    <mergeCell ref="DM342:DM344"/>
    <mergeCell ref="DN342:DN344"/>
    <mergeCell ref="DO342:DO344"/>
    <mergeCell ref="DP342:DP344"/>
    <mergeCell ref="DQ342:DQ344"/>
    <mergeCell ref="DR342:DR344"/>
    <mergeCell ref="DS342:DS344"/>
    <mergeCell ref="DT342:DT344"/>
    <mergeCell ref="DU342:DU344"/>
    <mergeCell ref="DV342:DV344"/>
    <mergeCell ref="DW342:DW344"/>
    <mergeCell ref="DX342:DX344"/>
    <mergeCell ref="DY342:DY344"/>
    <mergeCell ref="DZ342:DZ344"/>
    <mergeCell ref="EA342:EA344"/>
    <mergeCell ref="EB342:EB344"/>
    <mergeCell ref="EC342:EC344"/>
    <mergeCell ref="ED342:ED344"/>
    <mergeCell ref="AP345:AP347"/>
    <mergeCell ref="AQ345:AQ347"/>
    <mergeCell ref="AR345:AR347"/>
    <mergeCell ref="AS345:AS347"/>
    <mergeCell ref="AT345:AT347"/>
    <mergeCell ref="AU345:AU347"/>
    <mergeCell ref="AV345:AV347"/>
    <mergeCell ref="AW345:AW347"/>
    <mergeCell ref="AX345:AX347"/>
    <mergeCell ref="AY345:AY347"/>
    <mergeCell ref="AZ345:AZ347"/>
    <mergeCell ref="BA345:BA347"/>
    <mergeCell ref="BB345:BB347"/>
    <mergeCell ref="BC345:BC347"/>
    <mergeCell ref="BD345:BD347"/>
    <mergeCell ref="BE345:BE347"/>
    <mergeCell ref="BF345:BF347"/>
    <mergeCell ref="BG345:BG347"/>
    <mergeCell ref="BH345:BH347"/>
    <mergeCell ref="BI345:BI347"/>
    <mergeCell ref="BJ345:BJ347"/>
    <mergeCell ref="BK345:BK347"/>
    <mergeCell ref="BL345:BL347"/>
    <mergeCell ref="BM345:BM347"/>
    <mergeCell ref="BN345:BN347"/>
    <mergeCell ref="BO345:BO347"/>
    <mergeCell ref="BP345:BP347"/>
    <mergeCell ref="BQ345:BQ347"/>
    <mergeCell ref="BR345:BR347"/>
    <mergeCell ref="BS345:BS347"/>
    <mergeCell ref="BT345:BT347"/>
    <mergeCell ref="BU345:BU347"/>
    <mergeCell ref="BV345:BV347"/>
    <mergeCell ref="BW345:BW347"/>
    <mergeCell ref="BX345:BX347"/>
    <mergeCell ref="BY345:BY347"/>
    <mergeCell ref="BZ345:BZ347"/>
    <mergeCell ref="CA345:CA347"/>
    <mergeCell ref="CB345:CB347"/>
    <mergeCell ref="CC345:CC347"/>
    <mergeCell ref="CD345:CD347"/>
    <mergeCell ref="CE345:CE347"/>
    <mergeCell ref="CF345:CF347"/>
    <mergeCell ref="CG345:CG347"/>
    <mergeCell ref="CH345:CH347"/>
    <mergeCell ref="CI345:CI347"/>
    <mergeCell ref="CJ345:CJ347"/>
    <mergeCell ref="CK345:CK347"/>
    <mergeCell ref="CL345:CL347"/>
    <mergeCell ref="CM345:CM347"/>
    <mergeCell ref="CN345:CN347"/>
    <mergeCell ref="CO345:CO347"/>
    <mergeCell ref="CP345:CP347"/>
    <mergeCell ref="CQ345:CQ347"/>
    <mergeCell ref="CR345:CR347"/>
    <mergeCell ref="CS345:CS347"/>
    <mergeCell ref="CT345:CT347"/>
    <mergeCell ref="CU345:CU347"/>
    <mergeCell ref="CV345:CV347"/>
    <mergeCell ref="CW345:CW347"/>
    <mergeCell ref="CX345:CX347"/>
    <mergeCell ref="CY345:CY347"/>
    <mergeCell ref="CZ345:CZ347"/>
    <mergeCell ref="DA345:DA347"/>
    <mergeCell ref="DB345:DB347"/>
    <mergeCell ref="DC345:DC347"/>
    <mergeCell ref="DD345:DD347"/>
    <mergeCell ref="DE345:DE347"/>
    <mergeCell ref="DF345:DF347"/>
    <mergeCell ref="DG345:DG347"/>
    <mergeCell ref="DH345:DH347"/>
    <mergeCell ref="DI345:DI347"/>
    <mergeCell ref="DJ345:DJ347"/>
    <mergeCell ref="DK345:DK347"/>
    <mergeCell ref="DL345:DL347"/>
    <mergeCell ref="DM345:DM347"/>
    <mergeCell ref="DN345:DN347"/>
    <mergeCell ref="DO345:DO347"/>
    <mergeCell ref="DP345:DP347"/>
    <mergeCell ref="DQ345:DQ347"/>
    <mergeCell ref="DR345:DR347"/>
    <mergeCell ref="DS345:DS347"/>
    <mergeCell ref="DT345:DT347"/>
    <mergeCell ref="DU345:DU347"/>
    <mergeCell ref="DV345:DV347"/>
    <mergeCell ref="DW345:DW347"/>
    <mergeCell ref="DX345:DX347"/>
    <mergeCell ref="DY345:DY347"/>
    <mergeCell ref="DZ345:DZ347"/>
    <mergeCell ref="EA345:EA347"/>
    <mergeCell ref="EB345:EB347"/>
    <mergeCell ref="EC345:EC347"/>
    <mergeCell ref="ED345:ED347"/>
    <mergeCell ref="AP348:AP350"/>
    <mergeCell ref="AQ348:AQ350"/>
    <mergeCell ref="AR348:AR350"/>
    <mergeCell ref="AS348:AS350"/>
    <mergeCell ref="AT348:AT350"/>
    <mergeCell ref="AU348:AU350"/>
    <mergeCell ref="AV348:AV350"/>
    <mergeCell ref="AW348:AW350"/>
    <mergeCell ref="AX348:AX350"/>
    <mergeCell ref="AY348:AY350"/>
    <mergeCell ref="AZ348:AZ350"/>
    <mergeCell ref="BA348:BA350"/>
    <mergeCell ref="BB348:BB350"/>
    <mergeCell ref="BC348:BC350"/>
    <mergeCell ref="BD348:BD350"/>
    <mergeCell ref="BE348:BE350"/>
    <mergeCell ref="BF348:BF350"/>
    <mergeCell ref="BG348:BG350"/>
    <mergeCell ref="BH348:BH350"/>
    <mergeCell ref="BI348:BI350"/>
    <mergeCell ref="BJ348:BJ350"/>
    <mergeCell ref="BK348:BK350"/>
    <mergeCell ref="BL348:BL350"/>
    <mergeCell ref="BM348:BM350"/>
    <mergeCell ref="BN348:BN350"/>
    <mergeCell ref="BO348:BO350"/>
    <mergeCell ref="BP348:BP350"/>
    <mergeCell ref="BQ348:BQ350"/>
    <mergeCell ref="BR348:BR350"/>
    <mergeCell ref="BS348:BS350"/>
    <mergeCell ref="BT348:BT350"/>
    <mergeCell ref="BU348:BU350"/>
    <mergeCell ref="BV348:BV350"/>
    <mergeCell ref="BW348:BW350"/>
    <mergeCell ref="BX348:BX350"/>
    <mergeCell ref="BY348:BY350"/>
    <mergeCell ref="BZ348:BZ350"/>
    <mergeCell ref="CA348:CA350"/>
    <mergeCell ref="CB348:CB350"/>
    <mergeCell ref="CC348:CC350"/>
    <mergeCell ref="CD348:CD350"/>
    <mergeCell ref="CE348:CE350"/>
    <mergeCell ref="CF348:CF350"/>
    <mergeCell ref="CG348:CG350"/>
    <mergeCell ref="CH348:CH350"/>
    <mergeCell ref="CI348:CI350"/>
    <mergeCell ref="CJ348:CJ350"/>
    <mergeCell ref="CK348:CK350"/>
    <mergeCell ref="CL348:CL350"/>
    <mergeCell ref="CM348:CM350"/>
    <mergeCell ref="CN348:CN350"/>
    <mergeCell ref="CO348:CO350"/>
    <mergeCell ref="CP348:CP350"/>
    <mergeCell ref="CQ348:CQ350"/>
    <mergeCell ref="CR348:CR350"/>
    <mergeCell ref="CS348:CS350"/>
    <mergeCell ref="CT348:CT350"/>
    <mergeCell ref="CU348:CU350"/>
    <mergeCell ref="CV348:CV350"/>
    <mergeCell ref="CW348:CW350"/>
    <mergeCell ref="CX348:CX350"/>
    <mergeCell ref="CY348:CY350"/>
    <mergeCell ref="CZ348:CZ350"/>
    <mergeCell ref="DA348:DA350"/>
    <mergeCell ref="DB348:DB350"/>
    <mergeCell ref="DC348:DC350"/>
    <mergeCell ref="DD348:DD350"/>
    <mergeCell ref="DE348:DE350"/>
    <mergeCell ref="DF348:DF350"/>
    <mergeCell ref="DG348:DG350"/>
    <mergeCell ref="DH348:DH350"/>
    <mergeCell ref="DI348:DI350"/>
    <mergeCell ref="DJ348:DJ350"/>
    <mergeCell ref="DK348:DK350"/>
    <mergeCell ref="DL348:DL350"/>
    <mergeCell ref="DM348:DM350"/>
    <mergeCell ref="DN348:DN350"/>
    <mergeCell ref="DO348:DO350"/>
    <mergeCell ref="DP348:DP350"/>
    <mergeCell ref="DQ348:DQ350"/>
    <mergeCell ref="DR348:DR350"/>
    <mergeCell ref="DS348:DS350"/>
    <mergeCell ref="DT348:DT350"/>
    <mergeCell ref="DU348:DU350"/>
    <mergeCell ref="DV348:DV350"/>
    <mergeCell ref="DW348:DW350"/>
    <mergeCell ref="DX348:DX350"/>
    <mergeCell ref="DY348:DY350"/>
    <mergeCell ref="DZ348:DZ350"/>
    <mergeCell ref="EA348:EA350"/>
    <mergeCell ref="EB348:EB350"/>
    <mergeCell ref="EC348:EC350"/>
    <mergeCell ref="ED348:ED350"/>
    <mergeCell ref="AP351:AP353"/>
    <mergeCell ref="AQ351:AQ353"/>
    <mergeCell ref="AR351:AR353"/>
    <mergeCell ref="AS351:AS353"/>
    <mergeCell ref="AT351:AT353"/>
    <mergeCell ref="AU351:AU353"/>
    <mergeCell ref="AV351:AV353"/>
    <mergeCell ref="AW351:AW353"/>
    <mergeCell ref="AX351:AX353"/>
    <mergeCell ref="AY351:AY353"/>
    <mergeCell ref="AZ351:AZ353"/>
    <mergeCell ref="BA351:BA353"/>
    <mergeCell ref="BB351:BB353"/>
    <mergeCell ref="BC351:BC353"/>
    <mergeCell ref="BD351:BD353"/>
    <mergeCell ref="BE351:BE353"/>
    <mergeCell ref="BF351:BF353"/>
    <mergeCell ref="BG351:BG353"/>
    <mergeCell ref="BH351:BH353"/>
    <mergeCell ref="BI351:BI353"/>
    <mergeCell ref="BJ351:BJ353"/>
    <mergeCell ref="BK351:BK353"/>
    <mergeCell ref="BL351:BL353"/>
    <mergeCell ref="BM351:BM353"/>
    <mergeCell ref="BN351:BN353"/>
    <mergeCell ref="BO351:BO353"/>
    <mergeCell ref="BP351:BP353"/>
    <mergeCell ref="BQ351:BQ353"/>
    <mergeCell ref="BR351:BR353"/>
    <mergeCell ref="BS351:BS353"/>
    <mergeCell ref="BT351:BT353"/>
    <mergeCell ref="BU351:BU353"/>
    <mergeCell ref="BV351:BV353"/>
    <mergeCell ref="BW351:BW353"/>
    <mergeCell ref="BX351:BX353"/>
    <mergeCell ref="BY351:BY353"/>
    <mergeCell ref="BZ351:BZ353"/>
    <mergeCell ref="CA351:CA353"/>
    <mergeCell ref="CB351:CB353"/>
    <mergeCell ref="CC351:CC353"/>
    <mergeCell ref="CD351:CD353"/>
    <mergeCell ref="CE351:CE353"/>
    <mergeCell ref="CF351:CF353"/>
    <mergeCell ref="CG351:CG353"/>
    <mergeCell ref="CH351:CH353"/>
    <mergeCell ref="CI351:CI353"/>
    <mergeCell ref="CJ351:CJ353"/>
    <mergeCell ref="CK351:CK353"/>
    <mergeCell ref="CL351:CL353"/>
    <mergeCell ref="CM351:CM353"/>
    <mergeCell ref="CN351:CN353"/>
    <mergeCell ref="CO351:CO353"/>
    <mergeCell ref="CP351:CP353"/>
    <mergeCell ref="CQ351:CQ353"/>
    <mergeCell ref="CR351:CR353"/>
    <mergeCell ref="CS351:CS353"/>
    <mergeCell ref="CT351:CT353"/>
    <mergeCell ref="CU351:CU353"/>
    <mergeCell ref="CV351:CV353"/>
    <mergeCell ref="CW351:CW353"/>
    <mergeCell ref="CX351:CX353"/>
    <mergeCell ref="CY351:CY353"/>
    <mergeCell ref="CZ351:CZ353"/>
    <mergeCell ref="DA351:DA353"/>
    <mergeCell ref="DB351:DB353"/>
    <mergeCell ref="DC351:DC353"/>
    <mergeCell ref="DD351:DD353"/>
    <mergeCell ref="DE351:DE353"/>
    <mergeCell ref="DF351:DF353"/>
    <mergeCell ref="DG351:DG353"/>
    <mergeCell ref="DH351:DH353"/>
    <mergeCell ref="DI351:DI353"/>
    <mergeCell ref="DJ351:DJ353"/>
    <mergeCell ref="DK351:DK353"/>
    <mergeCell ref="DL351:DL353"/>
    <mergeCell ref="DM351:DM353"/>
    <mergeCell ref="DN351:DN353"/>
    <mergeCell ref="DO351:DO353"/>
    <mergeCell ref="DP351:DP353"/>
    <mergeCell ref="DQ351:DQ353"/>
    <mergeCell ref="DR351:DR353"/>
    <mergeCell ref="DS351:DS353"/>
    <mergeCell ref="DT351:DT353"/>
    <mergeCell ref="DU351:DU353"/>
    <mergeCell ref="DV351:DV353"/>
    <mergeCell ref="DW351:DW353"/>
    <mergeCell ref="DX351:DX353"/>
    <mergeCell ref="DY351:DY353"/>
    <mergeCell ref="DZ351:DZ353"/>
    <mergeCell ref="EA351:EA353"/>
    <mergeCell ref="EB351:EB353"/>
    <mergeCell ref="EC351:EC353"/>
    <mergeCell ref="ED351:ED353"/>
    <mergeCell ref="AP354:AP356"/>
    <mergeCell ref="AQ354:AQ356"/>
    <mergeCell ref="AR354:AR356"/>
    <mergeCell ref="AS354:AS356"/>
    <mergeCell ref="AT354:AT356"/>
    <mergeCell ref="AU354:AU356"/>
    <mergeCell ref="AV354:AV356"/>
    <mergeCell ref="AW354:AW356"/>
    <mergeCell ref="AX354:AX356"/>
    <mergeCell ref="AY354:AY356"/>
    <mergeCell ref="AZ354:AZ356"/>
    <mergeCell ref="BA354:BA356"/>
    <mergeCell ref="BB354:BB356"/>
    <mergeCell ref="BC354:BC356"/>
    <mergeCell ref="BD354:BD356"/>
    <mergeCell ref="BE354:BE356"/>
    <mergeCell ref="BF354:BF356"/>
    <mergeCell ref="BG354:BG356"/>
    <mergeCell ref="BH354:BH356"/>
    <mergeCell ref="BI354:BI356"/>
    <mergeCell ref="BJ354:BJ356"/>
    <mergeCell ref="BK354:BK356"/>
    <mergeCell ref="BL354:BL356"/>
    <mergeCell ref="BM354:BM356"/>
    <mergeCell ref="BN354:BN356"/>
    <mergeCell ref="BO354:BO356"/>
    <mergeCell ref="BP354:BP356"/>
    <mergeCell ref="BQ354:BQ356"/>
    <mergeCell ref="BR354:BR356"/>
    <mergeCell ref="BS354:BS356"/>
    <mergeCell ref="BT354:BT356"/>
    <mergeCell ref="BU354:BU356"/>
    <mergeCell ref="BV354:BV356"/>
    <mergeCell ref="BW354:BW356"/>
    <mergeCell ref="BX354:BX356"/>
    <mergeCell ref="BY354:BY356"/>
    <mergeCell ref="BZ354:BZ356"/>
    <mergeCell ref="CA354:CA356"/>
    <mergeCell ref="CB354:CB356"/>
    <mergeCell ref="CC354:CC356"/>
    <mergeCell ref="CD354:CD356"/>
    <mergeCell ref="CE354:CE356"/>
    <mergeCell ref="CF354:CF356"/>
    <mergeCell ref="CG354:CG356"/>
    <mergeCell ref="CH354:CH356"/>
    <mergeCell ref="CI354:CI356"/>
    <mergeCell ref="CJ354:CJ356"/>
    <mergeCell ref="CK354:CK356"/>
    <mergeCell ref="CL354:CL356"/>
    <mergeCell ref="CM354:CM356"/>
    <mergeCell ref="CN354:CN356"/>
    <mergeCell ref="CO354:CO356"/>
    <mergeCell ref="CP354:CP356"/>
    <mergeCell ref="CQ354:CQ356"/>
    <mergeCell ref="CR354:CR356"/>
    <mergeCell ref="CS354:CS356"/>
    <mergeCell ref="CT354:CT356"/>
    <mergeCell ref="CU354:CU356"/>
    <mergeCell ref="CV354:CV356"/>
    <mergeCell ref="CW354:CW356"/>
    <mergeCell ref="CX354:CX356"/>
    <mergeCell ref="CY354:CY356"/>
    <mergeCell ref="CZ354:CZ356"/>
    <mergeCell ref="DA354:DA356"/>
    <mergeCell ref="DB354:DB356"/>
    <mergeCell ref="DC354:DC356"/>
    <mergeCell ref="DD354:DD356"/>
    <mergeCell ref="DE354:DE356"/>
    <mergeCell ref="DF354:DF356"/>
    <mergeCell ref="DG354:DG356"/>
    <mergeCell ref="DH354:DH356"/>
    <mergeCell ref="DI354:DI356"/>
    <mergeCell ref="DJ354:DJ356"/>
    <mergeCell ref="DK354:DK356"/>
    <mergeCell ref="DL354:DL356"/>
    <mergeCell ref="DM354:DM356"/>
    <mergeCell ref="DN354:DN356"/>
    <mergeCell ref="DO354:DO356"/>
    <mergeCell ref="DP354:DP356"/>
    <mergeCell ref="DQ354:DQ356"/>
    <mergeCell ref="DR354:DR356"/>
    <mergeCell ref="DS354:DS356"/>
    <mergeCell ref="DT354:DT356"/>
    <mergeCell ref="DU354:DU356"/>
    <mergeCell ref="DV354:DV356"/>
    <mergeCell ref="DW354:DW356"/>
    <mergeCell ref="DX354:DX356"/>
    <mergeCell ref="DY354:DY356"/>
    <mergeCell ref="DZ354:DZ356"/>
    <mergeCell ref="EA354:EA356"/>
    <mergeCell ref="EB354:EB356"/>
    <mergeCell ref="EC354:EC356"/>
    <mergeCell ref="ED354:ED356"/>
    <mergeCell ref="AP357:AP359"/>
    <mergeCell ref="AQ357:AQ359"/>
    <mergeCell ref="AR357:AR359"/>
    <mergeCell ref="AS357:AS359"/>
    <mergeCell ref="AT357:AT359"/>
    <mergeCell ref="AU357:AU359"/>
    <mergeCell ref="AV357:AV359"/>
    <mergeCell ref="AW357:AW359"/>
    <mergeCell ref="AX357:AX359"/>
    <mergeCell ref="AY357:AY359"/>
    <mergeCell ref="AZ357:AZ359"/>
    <mergeCell ref="BA357:BA359"/>
    <mergeCell ref="BB357:BB359"/>
    <mergeCell ref="BC357:BC359"/>
    <mergeCell ref="BD357:BD359"/>
    <mergeCell ref="BE357:BE359"/>
    <mergeCell ref="BF357:BF359"/>
    <mergeCell ref="BG357:BG359"/>
    <mergeCell ref="BH357:BH359"/>
    <mergeCell ref="BI357:BI359"/>
    <mergeCell ref="BJ357:BJ359"/>
    <mergeCell ref="BK357:BK359"/>
    <mergeCell ref="BL357:BL359"/>
    <mergeCell ref="BM357:BM359"/>
    <mergeCell ref="BN357:BN359"/>
    <mergeCell ref="BO357:BO359"/>
    <mergeCell ref="BP357:BP359"/>
    <mergeCell ref="BQ357:BQ359"/>
    <mergeCell ref="BR357:BR359"/>
    <mergeCell ref="BS357:BS359"/>
    <mergeCell ref="BT357:BT359"/>
    <mergeCell ref="BU357:BU359"/>
    <mergeCell ref="BV357:BV359"/>
    <mergeCell ref="BW357:BW359"/>
    <mergeCell ref="BX357:BX359"/>
    <mergeCell ref="BY357:BY359"/>
    <mergeCell ref="BZ357:BZ359"/>
    <mergeCell ref="CA357:CA359"/>
    <mergeCell ref="CB357:CB359"/>
    <mergeCell ref="CC357:CC359"/>
    <mergeCell ref="CD357:CD359"/>
    <mergeCell ref="CE357:CE359"/>
    <mergeCell ref="CF357:CF359"/>
    <mergeCell ref="CG357:CG359"/>
    <mergeCell ref="CH357:CH359"/>
    <mergeCell ref="CI357:CI359"/>
    <mergeCell ref="CJ357:CJ359"/>
    <mergeCell ref="CK357:CK359"/>
    <mergeCell ref="CL357:CL359"/>
    <mergeCell ref="CM357:CM359"/>
    <mergeCell ref="CN357:CN359"/>
    <mergeCell ref="CO357:CO359"/>
    <mergeCell ref="CP357:CP359"/>
    <mergeCell ref="CQ357:CQ359"/>
    <mergeCell ref="CR357:CR359"/>
    <mergeCell ref="CS357:CS359"/>
    <mergeCell ref="CT357:CT359"/>
    <mergeCell ref="CU357:CU359"/>
    <mergeCell ref="CV357:CV359"/>
    <mergeCell ref="CW357:CW359"/>
    <mergeCell ref="CX357:CX359"/>
    <mergeCell ref="CY357:CY359"/>
    <mergeCell ref="CZ357:CZ359"/>
    <mergeCell ref="DA357:DA359"/>
    <mergeCell ref="DB357:DB359"/>
    <mergeCell ref="DC357:DC359"/>
    <mergeCell ref="DD357:DD359"/>
    <mergeCell ref="DE357:DE359"/>
    <mergeCell ref="DF357:DF359"/>
    <mergeCell ref="DG357:DG359"/>
    <mergeCell ref="DH357:DH359"/>
    <mergeCell ref="DI357:DI359"/>
    <mergeCell ref="DJ357:DJ359"/>
    <mergeCell ref="DK357:DK359"/>
    <mergeCell ref="DL357:DL359"/>
    <mergeCell ref="DM357:DM359"/>
    <mergeCell ref="DN357:DN359"/>
    <mergeCell ref="DO357:DO359"/>
    <mergeCell ref="DP357:DP359"/>
    <mergeCell ref="DQ357:DQ359"/>
    <mergeCell ref="DR357:DR359"/>
    <mergeCell ref="DS357:DS359"/>
    <mergeCell ref="DT357:DT359"/>
    <mergeCell ref="DU357:DU359"/>
    <mergeCell ref="DV357:DV359"/>
    <mergeCell ref="DW357:DW359"/>
    <mergeCell ref="DX357:DX359"/>
    <mergeCell ref="DY357:DY359"/>
    <mergeCell ref="DZ357:DZ359"/>
    <mergeCell ref="EA357:EA359"/>
    <mergeCell ref="EB357:EB359"/>
    <mergeCell ref="EC357:EC359"/>
    <mergeCell ref="ED357:ED359"/>
    <mergeCell ref="AP360:AP362"/>
    <mergeCell ref="AQ360:AQ362"/>
    <mergeCell ref="AR360:AR362"/>
    <mergeCell ref="AS360:AS362"/>
    <mergeCell ref="AT360:AT362"/>
    <mergeCell ref="AU360:AU362"/>
    <mergeCell ref="AV360:AV362"/>
    <mergeCell ref="AW360:AW362"/>
    <mergeCell ref="AX360:AX362"/>
    <mergeCell ref="AY360:AY362"/>
    <mergeCell ref="AZ360:AZ362"/>
    <mergeCell ref="BA360:BA362"/>
    <mergeCell ref="BB360:BB362"/>
    <mergeCell ref="BC360:BC362"/>
    <mergeCell ref="BD360:BD362"/>
    <mergeCell ref="BE360:BE362"/>
    <mergeCell ref="BF360:BF362"/>
    <mergeCell ref="BG360:BG362"/>
    <mergeCell ref="BH360:BH362"/>
    <mergeCell ref="BI360:BI362"/>
    <mergeCell ref="BJ360:BJ362"/>
    <mergeCell ref="BK360:BK362"/>
    <mergeCell ref="BL360:BL362"/>
    <mergeCell ref="BM360:BM362"/>
    <mergeCell ref="BN360:BN362"/>
    <mergeCell ref="BO360:BO362"/>
    <mergeCell ref="BP360:BP362"/>
    <mergeCell ref="BQ360:BQ362"/>
    <mergeCell ref="BR360:BR362"/>
    <mergeCell ref="BS360:BS362"/>
    <mergeCell ref="BT360:BT362"/>
    <mergeCell ref="BU360:BU362"/>
    <mergeCell ref="BV360:BV362"/>
    <mergeCell ref="BW360:BW362"/>
    <mergeCell ref="BX360:BX362"/>
    <mergeCell ref="BY360:BY362"/>
    <mergeCell ref="BZ360:BZ362"/>
    <mergeCell ref="CA360:CA362"/>
    <mergeCell ref="CB360:CB362"/>
    <mergeCell ref="CC360:CC362"/>
    <mergeCell ref="CD360:CD362"/>
    <mergeCell ref="CE360:CE362"/>
    <mergeCell ref="CF360:CF362"/>
    <mergeCell ref="CG360:CG362"/>
    <mergeCell ref="CH360:CH362"/>
    <mergeCell ref="CI360:CI362"/>
    <mergeCell ref="CJ360:CJ362"/>
    <mergeCell ref="CK360:CK362"/>
    <mergeCell ref="CL360:CL362"/>
    <mergeCell ref="CM360:CM362"/>
    <mergeCell ref="CN360:CN362"/>
    <mergeCell ref="CO360:CO362"/>
    <mergeCell ref="CP360:CP362"/>
    <mergeCell ref="CQ360:CQ362"/>
    <mergeCell ref="CR360:CR362"/>
    <mergeCell ref="CS360:CS362"/>
    <mergeCell ref="CT360:CT362"/>
    <mergeCell ref="CU360:CU362"/>
    <mergeCell ref="CV360:CV362"/>
    <mergeCell ref="CW360:CW362"/>
    <mergeCell ref="CX360:CX362"/>
    <mergeCell ref="CY360:CY362"/>
    <mergeCell ref="DV360:DV362"/>
    <mergeCell ref="DW360:DW362"/>
    <mergeCell ref="DX360:DX362"/>
    <mergeCell ref="DY360:DY362"/>
    <mergeCell ref="DZ360:DZ362"/>
    <mergeCell ref="EA360:EA362"/>
    <mergeCell ref="EB360:EB362"/>
    <mergeCell ref="EC360:EC362"/>
    <mergeCell ref="ED360:ED362"/>
    <mergeCell ref="AP363:AP365"/>
    <mergeCell ref="AQ363:AQ365"/>
    <mergeCell ref="AR363:AR365"/>
    <mergeCell ref="AS363:AS365"/>
    <mergeCell ref="AT363:AT365"/>
    <mergeCell ref="AU363:AU365"/>
    <mergeCell ref="AV363:AV365"/>
    <mergeCell ref="AW363:AW365"/>
    <mergeCell ref="AX363:AX365"/>
    <mergeCell ref="AY363:AY365"/>
    <mergeCell ref="AZ363:AZ365"/>
    <mergeCell ref="BA363:BA365"/>
    <mergeCell ref="BB363:BB365"/>
    <mergeCell ref="BC363:BC365"/>
    <mergeCell ref="BD363:BD365"/>
    <mergeCell ref="BE363:BE365"/>
    <mergeCell ref="BF363:BF365"/>
    <mergeCell ref="BG363:BG365"/>
    <mergeCell ref="BH363:BH365"/>
    <mergeCell ref="BI363:BI365"/>
    <mergeCell ref="BJ363:BJ365"/>
    <mergeCell ref="BK363:BK365"/>
    <mergeCell ref="BL363:BL365"/>
    <mergeCell ref="BM363:BM365"/>
    <mergeCell ref="BN363:BN365"/>
    <mergeCell ref="BO363:BO365"/>
    <mergeCell ref="BP363:BP365"/>
    <mergeCell ref="BQ363:BQ365"/>
    <mergeCell ref="BR363:BR365"/>
    <mergeCell ref="BS363:BS365"/>
    <mergeCell ref="BT363:BT365"/>
    <mergeCell ref="BU363:BU365"/>
    <mergeCell ref="BV363:BV365"/>
    <mergeCell ref="CF363:CF365"/>
    <mergeCell ref="CG363:CG365"/>
    <mergeCell ref="CH363:CH365"/>
    <mergeCell ref="CI363:CI365"/>
    <mergeCell ref="CJ363:CJ365"/>
    <mergeCell ref="CK363:CK365"/>
    <mergeCell ref="CL363:CL365"/>
    <mergeCell ref="CM363:CM365"/>
    <mergeCell ref="CN363:CN365"/>
    <mergeCell ref="CW363:CW365"/>
    <mergeCell ref="CX363:CX365"/>
    <mergeCell ref="CY363:CY365"/>
    <mergeCell ref="CZ363:CZ365"/>
    <mergeCell ref="DA363:DA365"/>
    <mergeCell ref="DB363:DB365"/>
    <mergeCell ref="DC363:DC365"/>
    <mergeCell ref="CZ360:CZ362"/>
    <mergeCell ref="DA360:DA362"/>
    <mergeCell ref="DB360:DB362"/>
    <mergeCell ref="DC360:DC362"/>
    <mergeCell ref="DD360:DD362"/>
    <mergeCell ref="DE360:DE362"/>
    <mergeCell ref="DF360:DF362"/>
    <mergeCell ref="DG360:DG362"/>
    <mergeCell ref="DH360:DH362"/>
    <mergeCell ref="DM363:DM365"/>
    <mergeCell ref="DN363:DN365"/>
    <mergeCell ref="DO363:DO365"/>
    <mergeCell ref="DP363:DP365"/>
    <mergeCell ref="DQ363:DQ365"/>
    <mergeCell ref="DR363:DR365"/>
    <mergeCell ref="DS363:DS365"/>
    <mergeCell ref="DT363:DT365"/>
    <mergeCell ref="DU363:DU365"/>
    <mergeCell ref="DI360:DI362"/>
    <mergeCell ref="DJ360:DJ362"/>
    <mergeCell ref="DK360:DK362"/>
    <mergeCell ref="DL360:DL362"/>
    <mergeCell ref="DM360:DM362"/>
    <mergeCell ref="DN360:DN362"/>
    <mergeCell ref="DO360:DO362"/>
    <mergeCell ref="DP360:DP362"/>
    <mergeCell ref="DQ360:DQ362"/>
    <mergeCell ref="DR360:DR362"/>
    <mergeCell ref="DS360:DS362"/>
    <mergeCell ref="DT360:DT362"/>
    <mergeCell ref="DU360:DU362"/>
    <mergeCell ref="ED363:ED365"/>
    <mergeCell ref="AP366:AP368"/>
    <mergeCell ref="AQ366:AQ368"/>
    <mergeCell ref="AR366:AR368"/>
    <mergeCell ref="AS366:AS368"/>
    <mergeCell ref="AT366:AT368"/>
    <mergeCell ref="AU366:AU368"/>
    <mergeCell ref="AV366:AV368"/>
    <mergeCell ref="AW366:AW368"/>
    <mergeCell ref="AX366:AX368"/>
    <mergeCell ref="AY366:AY368"/>
    <mergeCell ref="AZ366:AZ368"/>
    <mergeCell ref="BA366:BA368"/>
    <mergeCell ref="BB366:BB368"/>
    <mergeCell ref="BC366:BC368"/>
    <mergeCell ref="BD366:BD368"/>
    <mergeCell ref="BE366:BE368"/>
    <mergeCell ref="BF366:BF368"/>
    <mergeCell ref="BG366:BG368"/>
    <mergeCell ref="BH366:BH368"/>
    <mergeCell ref="BI366:BI368"/>
    <mergeCell ref="BJ366:BJ368"/>
    <mergeCell ref="BK366:BK368"/>
    <mergeCell ref="BL366:BL368"/>
    <mergeCell ref="BM366:BM368"/>
    <mergeCell ref="BN366:BN368"/>
    <mergeCell ref="BO366:BO368"/>
    <mergeCell ref="BP366:BP368"/>
    <mergeCell ref="BQ366:BQ368"/>
    <mergeCell ref="BR366:BR368"/>
    <mergeCell ref="BS366:BS368"/>
    <mergeCell ref="BT366:BT368"/>
    <mergeCell ref="BU366:BU368"/>
    <mergeCell ref="BV366:BV368"/>
    <mergeCell ref="BW366:BW368"/>
    <mergeCell ref="BX366:BX368"/>
    <mergeCell ref="BY366:BY368"/>
    <mergeCell ref="BZ366:BZ368"/>
    <mergeCell ref="BW363:BW365"/>
    <mergeCell ref="BX363:BX365"/>
    <mergeCell ref="BY363:BY365"/>
    <mergeCell ref="BZ363:BZ365"/>
    <mergeCell ref="CA363:CA365"/>
    <mergeCell ref="CB363:CB365"/>
    <mergeCell ref="CC363:CC365"/>
    <mergeCell ref="CD363:CD365"/>
    <mergeCell ref="CE363:CE365"/>
    <mergeCell ref="CJ366:CJ368"/>
    <mergeCell ref="CK366:CK368"/>
    <mergeCell ref="CL366:CL368"/>
    <mergeCell ref="CM366:CM368"/>
    <mergeCell ref="CN366:CN368"/>
    <mergeCell ref="CO366:CO368"/>
    <mergeCell ref="CP366:CP368"/>
    <mergeCell ref="CQ366:CQ368"/>
    <mergeCell ref="CR366:CR368"/>
    <mergeCell ref="CO363:CO365"/>
    <mergeCell ref="CP363:CP365"/>
    <mergeCell ref="CQ363:CQ365"/>
    <mergeCell ref="CR363:CR365"/>
    <mergeCell ref="CS363:CS365"/>
    <mergeCell ref="CT363:CT365"/>
    <mergeCell ref="CU363:CU365"/>
    <mergeCell ref="CV363:CV365"/>
    <mergeCell ref="DA366:DA368"/>
    <mergeCell ref="DB366:DB368"/>
    <mergeCell ref="DC366:DC368"/>
    <mergeCell ref="DD366:DD368"/>
    <mergeCell ref="DE366:DE368"/>
    <mergeCell ref="DF366:DF368"/>
    <mergeCell ref="DG366:DG368"/>
    <mergeCell ref="DD363:DD365"/>
    <mergeCell ref="DE363:DE365"/>
    <mergeCell ref="DF363:DF365"/>
    <mergeCell ref="DG363:DG365"/>
    <mergeCell ref="DH363:DH365"/>
    <mergeCell ref="DI363:DI365"/>
    <mergeCell ref="DJ363:DJ365"/>
    <mergeCell ref="DK363:DK365"/>
    <mergeCell ref="DL363:DL365"/>
    <mergeCell ref="DQ366:DQ368"/>
    <mergeCell ref="DR366:DR368"/>
    <mergeCell ref="DS366:DS368"/>
    <mergeCell ref="DT366:DT368"/>
    <mergeCell ref="DU366:DU368"/>
    <mergeCell ref="DV366:DV368"/>
    <mergeCell ref="DW366:DW368"/>
    <mergeCell ref="DX366:DX368"/>
    <mergeCell ref="DY366:DY368"/>
    <mergeCell ref="DV363:DV365"/>
    <mergeCell ref="DW363:DW365"/>
    <mergeCell ref="DX363:DX365"/>
    <mergeCell ref="DY363:DY365"/>
    <mergeCell ref="DZ363:DZ365"/>
    <mergeCell ref="EA363:EA365"/>
    <mergeCell ref="EB363:EB365"/>
    <mergeCell ref="EC363:EC365"/>
    <mergeCell ref="BX369:BX371"/>
    <mergeCell ref="BY369:BY371"/>
    <mergeCell ref="BZ369:BZ371"/>
    <mergeCell ref="CA369:CA371"/>
    <mergeCell ref="CB369:CB371"/>
    <mergeCell ref="CC369:CC371"/>
    <mergeCell ref="CD369:CD371"/>
    <mergeCell ref="CA366:CA368"/>
    <mergeCell ref="CB366:CB368"/>
    <mergeCell ref="CC366:CC368"/>
    <mergeCell ref="CD366:CD368"/>
    <mergeCell ref="CE366:CE368"/>
    <mergeCell ref="CF366:CF368"/>
    <mergeCell ref="CG366:CG368"/>
    <mergeCell ref="CH366:CH368"/>
    <mergeCell ref="CI366:CI368"/>
    <mergeCell ref="CN369:CN371"/>
    <mergeCell ref="CO369:CO371"/>
    <mergeCell ref="CP369:CP371"/>
    <mergeCell ref="CQ369:CQ371"/>
    <mergeCell ref="CR369:CR371"/>
    <mergeCell ref="CS369:CS371"/>
    <mergeCell ref="CT369:CT371"/>
    <mergeCell ref="CU369:CU371"/>
    <mergeCell ref="CV369:CV371"/>
    <mergeCell ref="CS366:CS368"/>
    <mergeCell ref="CT366:CT368"/>
    <mergeCell ref="CU366:CU368"/>
    <mergeCell ref="CV366:CV368"/>
    <mergeCell ref="CW366:CW368"/>
    <mergeCell ref="CX366:CX368"/>
    <mergeCell ref="CY366:CY368"/>
    <mergeCell ref="CZ366:CZ368"/>
    <mergeCell ref="DE369:DE371"/>
    <mergeCell ref="DF369:DF371"/>
    <mergeCell ref="DG369:DG371"/>
    <mergeCell ref="DH369:DH371"/>
    <mergeCell ref="DI369:DI371"/>
    <mergeCell ref="DJ369:DJ371"/>
    <mergeCell ref="DK369:DK371"/>
    <mergeCell ref="DH366:DH368"/>
    <mergeCell ref="DI366:DI368"/>
    <mergeCell ref="DJ366:DJ368"/>
    <mergeCell ref="DK366:DK368"/>
    <mergeCell ref="DL366:DL368"/>
    <mergeCell ref="DM366:DM368"/>
    <mergeCell ref="DN366:DN368"/>
    <mergeCell ref="DO366:DO368"/>
    <mergeCell ref="DP366:DP368"/>
    <mergeCell ref="DL369:DL371"/>
    <mergeCell ref="DM369:DM371"/>
    <mergeCell ref="DN369:DN371"/>
    <mergeCell ref="DO369:DO371"/>
    <mergeCell ref="DP369:DP371"/>
    <mergeCell ref="DQ369:DQ371"/>
    <mergeCell ref="DR369:DR371"/>
    <mergeCell ref="DS369:DS371"/>
    <mergeCell ref="DT369:DT371"/>
    <mergeCell ref="DZ366:DZ368"/>
    <mergeCell ref="EA366:EA368"/>
    <mergeCell ref="EB366:EB368"/>
    <mergeCell ref="EC366:EC368"/>
    <mergeCell ref="ED366:ED368"/>
    <mergeCell ref="AP369:AP371"/>
    <mergeCell ref="AQ369:AQ371"/>
    <mergeCell ref="AR369:AR371"/>
    <mergeCell ref="AS369:AS371"/>
    <mergeCell ref="AT369:AT371"/>
    <mergeCell ref="AU369:AU371"/>
    <mergeCell ref="AV369:AV371"/>
    <mergeCell ref="AW369:AW371"/>
    <mergeCell ref="AX369:AX371"/>
    <mergeCell ref="AY369:AY371"/>
    <mergeCell ref="AZ369:AZ371"/>
    <mergeCell ref="BA369:BA371"/>
    <mergeCell ref="BB369:BB371"/>
    <mergeCell ref="BC369:BC371"/>
    <mergeCell ref="BD369:BD371"/>
    <mergeCell ref="BE369:BE371"/>
    <mergeCell ref="BF369:BF371"/>
    <mergeCell ref="BG369:BG371"/>
    <mergeCell ref="BH369:BH371"/>
    <mergeCell ref="BI369:BI371"/>
    <mergeCell ref="BJ369:BJ371"/>
    <mergeCell ref="BK369:BK371"/>
    <mergeCell ref="BL369:BL371"/>
    <mergeCell ref="BM369:BM371"/>
    <mergeCell ref="BN369:BN371"/>
    <mergeCell ref="BO369:BO371"/>
    <mergeCell ref="BP369:BP371"/>
    <mergeCell ref="BQ369:BQ371"/>
    <mergeCell ref="BR369:BR371"/>
    <mergeCell ref="BS369:BS371"/>
    <mergeCell ref="BT369:BT371"/>
    <mergeCell ref="BU369:BU371"/>
    <mergeCell ref="BV369:BV371"/>
    <mergeCell ref="BW369:BW371"/>
    <mergeCell ref="DU369:DU371"/>
    <mergeCell ref="DV369:DV371"/>
    <mergeCell ref="DW369:DW371"/>
    <mergeCell ref="DX369:DX371"/>
    <mergeCell ref="DY369:DY371"/>
    <mergeCell ref="DZ369:DZ371"/>
    <mergeCell ref="EA369:EA371"/>
    <mergeCell ref="EB369:EB371"/>
    <mergeCell ref="EC369:EC371"/>
    <mergeCell ref="ED369:ED371"/>
    <mergeCell ref="AP372:AP374"/>
    <mergeCell ref="AQ372:AQ374"/>
    <mergeCell ref="AR372:AR374"/>
    <mergeCell ref="AS372:AS374"/>
    <mergeCell ref="AT372:AT374"/>
    <mergeCell ref="AU372:AU374"/>
    <mergeCell ref="AV372:AV374"/>
    <mergeCell ref="AW372:AW374"/>
    <mergeCell ref="AX372:AX374"/>
    <mergeCell ref="AY372:AY374"/>
    <mergeCell ref="AZ372:AZ374"/>
    <mergeCell ref="BA372:BA374"/>
    <mergeCell ref="BB372:BB374"/>
    <mergeCell ref="BC372:BC374"/>
    <mergeCell ref="BD372:BD374"/>
    <mergeCell ref="BE372:BE374"/>
    <mergeCell ref="BF372:BF374"/>
    <mergeCell ref="BG372:BG374"/>
    <mergeCell ref="BH372:BH374"/>
    <mergeCell ref="BI372:BI374"/>
    <mergeCell ref="BJ372:BJ374"/>
    <mergeCell ref="BK372:BK374"/>
    <mergeCell ref="BL372:BL374"/>
    <mergeCell ref="BM372:BM374"/>
    <mergeCell ref="BN372:BN374"/>
    <mergeCell ref="BO372:BO374"/>
    <mergeCell ref="BP372:BP374"/>
    <mergeCell ref="BQ372:BQ374"/>
    <mergeCell ref="BR372:BR374"/>
    <mergeCell ref="BS372:BS374"/>
    <mergeCell ref="BT372:BT374"/>
    <mergeCell ref="BU372:BU374"/>
    <mergeCell ref="BV372:BV374"/>
    <mergeCell ref="BW372:BW374"/>
    <mergeCell ref="BX372:BX374"/>
    <mergeCell ref="BY372:BY374"/>
    <mergeCell ref="BZ372:BZ374"/>
    <mergeCell ref="CA372:CA374"/>
    <mergeCell ref="CB372:CB374"/>
    <mergeCell ref="CC372:CC374"/>
    <mergeCell ref="CD372:CD374"/>
    <mergeCell ref="CE372:CE374"/>
    <mergeCell ref="CF372:CF374"/>
    <mergeCell ref="CG372:CG374"/>
    <mergeCell ref="CH372:CH374"/>
    <mergeCell ref="ED372:ED374"/>
    <mergeCell ref="CW369:CW371"/>
    <mergeCell ref="CX369:CX371"/>
    <mergeCell ref="CY369:CY371"/>
    <mergeCell ref="CZ369:CZ371"/>
    <mergeCell ref="DA369:DA371"/>
    <mergeCell ref="DB369:DB371"/>
    <mergeCell ref="DC369:DC371"/>
    <mergeCell ref="DD369:DD371"/>
    <mergeCell ref="AP375:AP377"/>
    <mergeCell ref="AQ375:AQ377"/>
    <mergeCell ref="AR375:AR377"/>
    <mergeCell ref="AS375:AS377"/>
    <mergeCell ref="AT375:AT377"/>
    <mergeCell ref="AU375:AU377"/>
    <mergeCell ref="AV375:AV377"/>
    <mergeCell ref="AW375:AW377"/>
    <mergeCell ref="AX375:AX377"/>
    <mergeCell ref="AY375:AY377"/>
    <mergeCell ref="AZ375:AZ377"/>
    <mergeCell ref="BA375:BA377"/>
    <mergeCell ref="BB375:BB377"/>
    <mergeCell ref="BC375:BC377"/>
    <mergeCell ref="BD375:BD377"/>
    <mergeCell ref="BE375:BE377"/>
    <mergeCell ref="BF375:BF377"/>
    <mergeCell ref="BG375:BG377"/>
    <mergeCell ref="BH375:BH377"/>
    <mergeCell ref="BI375:BI377"/>
    <mergeCell ref="BJ375:BJ377"/>
    <mergeCell ref="BK375:BK377"/>
    <mergeCell ref="BL375:BL377"/>
    <mergeCell ref="BM375:BM377"/>
    <mergeCell ref="BN375:BN377"/>
    <mergeCell ref="BO375:BO377"/>
    <mergeCell ref="BP375:BP377"/>
    <mergeCell ref="BQ375:BQ377"/>
    <mergeCell ref="BR375:BR377"/>
    <mergeCell ref="BS375:BS377"/>
    <mergeCell ref="BT375:BT377"/>
    <mergeCell ref="BU375:BU377"/>
    <mergeCell ref="BV375:BV377"/>
    <mergeCell ref="BW375:BW377"/>
    <mergeCell ref="BX375:BX377"/>
    <mergeCell ref="BY375:BY377"/>
    <mergeCell ref="BZ375:BZ377"/>
    <mergeCell ref="CA375:CA377"/>
    <mergeCell ref="CB375:CB377"/>
    <mergeCell ref="CC375:CC377"/>
    <mergeCell ref="CD375:CD377"/>
    <mergeCell ref="CE375:CE377"/>
    <mergeCell ref="CF375:CF377"/>
    <mergeCell ref="CG375:CG377"/>
    <mergeCell ref="CH375:CH377"/>
    <mergeCell ref="CI375:CI377"/>
    <mergeCell ref="CJ375:CJ377"/>
    <mergeCell ref="CK375:CK377"/>
    <mergeCell ref="CL375:CL377"/>
    <mergeCell ref="CI372:CI374"/>
    <mergeCell ref="CJ372:CJ374"/>
    <mergeCell ref="CK372:CK374"/>
    <mergeCell ref="CL372:CL374"/>
    <mergeCell ref="CM372:CM374"/>
    <mergeCell ref="CN372:CN374"/>
    <mergeCell ref="CO372:CO374"/>
    <mergeCell ref="CP372:CP374"/>
    <mergeCell ref="CQ372:CQ374"/>
    <mergeCell ref="CR372:CR374"/>
    <mergeCell ref="CS372:CS374"/>
    <mergeCell ref="CT372:CT374"/>
    <mergeCell ref="CU372:CU374"/>
    <mergeCell ref="CV372:CV374"/>
    <mergeCell ref="DA375:DA377"/>
    <mergeCell ref="DB375:DB377"/>
    <mergeCell ref="DC375:DC377"/>
    <mergeCell ref="DM375:DM377"/>
    <mergeCell ref="DN375:DN377"/>
    <mergeCell ref="DO375:DO377"/>
    <mergeCell ref="DP375:DP377"/>
    <mergeCell ref="DQ375:DQ377"/>
    <mergeCell ref="DR375:DR377"/>
    <mergeCell ref="DS375:DS377"/>
    <mergeCell ref="DP372:DP374"/>
    <mergeCell ref="DQ372:DQ374"/>
    <mergeCell ref="DR372:DR374"/>
    <mergeCell ref="DS372:DS374"/>
    <mergeCell ref="DT372:DT374"/>
    <mergeCell ref="DU372:DU374"/>
    <mergeCell ref="DV372:DV374"/>
    <mergeCell ref="DW372:DW374"/>
    <mergeCell ref="DX372:DX374"/>
    <mergeCell ref="DY372:DY374"/>
    <mergeCell ref="DZ372:DZ374"/>
    <mergeCell ref="EA372:EA374"/>
    <mergeCell ref="EB372:EB374"/>
    <mergeCell ref="EC372:EC374"/>
    <mergeCell ref="DA372:DA374"/>
    <mergeCell ref="DB372:DB374"/>
    <mergeCell ref="DC372:DC374"/>
    <mergeCell ref="DD372:DD374"/>
    <mergeCell ref="DE372:DE374"/>
    <mergeCell ref="DF372:DF374"/>
    <mergeCell ref="DG372:DG374"/>
    <mergeCell ref="DH372:DH374"/>
    <mergeCell ref="DI372:DI374"/>
    <mergeCell ref="DJ372:DJ374"/>
    <mergeCell ref="DK372:DK374"/>
    <mergeCell ref="DL372:DL374"/>
    <mergeCell ref="DM372:DM374"/>
    <mergeCell ref="DN372:DN374"/>
    <mergeCell ref="DO372:DO374"/>
    <mergeCell ref="DT375:DT377"/>
    <mergeCell ref="DU375:DU377"/>
    <mergeCell ref="DV375:DV377"/>
    <mergeCell ref="DW375:DW377"/>
    <mergeCell ref="DX375:DX377"/>
    <mergeCell ref="DY375:DY377"/>
    <mergeCell ref="DZ375:DZ377"/>
    <mergeCell ref="EA375:EA377"/>
    <mergeCell ref="EB375:EB377"/>
    <mergeCell ref="EC375:EC377"/>
    <mergeCell ref="ED375:ED377"/>
    <mergeCell ref="AP378:AP380"/>
    <mergeCell ref="AQ378:AQ380"/>
    <mergeCell ref="AR378:AR380"/>
    <mergeCell ref="AS378:AS380"/>
    <mergeCell ref="AT378:AT380"/>
    <mergeCell ref="AU378:AU380"/>
    <mergeCell ref="AV378:AV380"/>
    <mergeCell ref="AW378:AW380"/>
    <mergeCell ref="AX378:AX380"/>
    <mergeCell ref="AY378:AY380"/>
    <mergeCell ref="AZ378:AZ380"/>
    <mergeCell ref="BA378:BA380"/>
    <mergeCell ref="BB378:BB380"/>
    <mergeCell ref="BC378:BC380"/>
    <mergeCell ref="BD378:BD380"/>
    <mergeCell ref="BE378:BE380"/>
    <mergeCell ref="BF378:BF380"/>
    <mergeCell ref="BG378:BG380"/>
    <mergeCell ref="BH378:BH380"/>
    <mergeCell ref="BI378:BI380"/>
    <mergeCell ref="BJ378:BJ380"/>
    <mergeCell ref="BK378:BK380"/>
    <mergeCell ref="BL378:BL380"/>
    <mergeCell ref="BM378:BM380"/>
    <mergeCell ref="BN378:BN380"/>
    <mergeCell ref="BO378:BO380"/>
    <mergeCell ref="BP378:BP380"/>
    <mergeCell ref="BQ378:BQ380"/>
    <mergeCell ref="BR378:BR380"/>
    <mergeCell ref="BS378:BS380"/>
    <mergeCell ref="BT378:BT380"/>
    <mergeCell ref="BU378:BU380"/>
    <mergeCell ref="BV378:BV380"/>
    <mergeCell ref="BW378:BW380"/>
    <mergeCell ref="BX378:BX380"/>
    <mergeCell ref="BY378:BY380"/>
    <mergeCell ref="BZ378:BZ380"/>
    <mergeCell ref="CA378:CA380"/>
    <mergeCell ref="CB378:CB380"/>
    <mergeCell ref="CC378:CC380"/>
    <mergeCell ref="CD378:CD380"/>
    <mergeCell ref="CE378:CE380"/>
    <mergeCell ref="CF378:CF380"/>
    <mergeCell ref="CG378:CG380"/>
    <mergeCell ref="CH378:CH380"/>
    <mergeCell ref="CI378:CI380"/>
    <mergeCell ref="CJ378:CJ380"/>
    <mergeCell ref="CK378:CK380"/>
    <mergeCell ref="CL378:CL380"/>
    <mergeCell ref="CM378:CM380"/>
    <mergeCell ref="CN378:CN380"/>
    <mergeCell ref="CO378:CO380"/>
    <mergeCell ref="CP378:CP380"/>
    <mergeCell ref="ED378:ED380"/>
    <mergeCell ref="DD375:DD377"/>
    <mergeCell ref="DE375:DE377"/>
    <mergeCell ref="DF375:DF377"/>
    <mergeCell ref="DG375:DG377"/>
    <mergeCell ref="DH375:DH377"/>
    <mergeCell ref="DI375:DI377"/>
    <mergeCell ref="DJ375:DJ377"/>
    <mergeCell ref="DK375:DK377"/>
    <mergeCell ref="DL375:DL377"/>
    <mergeCell ref="AP381:AP383"/>
    <mergeCell ref="AQ381:AQ383"/>
    <mergeCell ref="AR381:AR383"/>
    <mergeCell ref="AS381:AS383"/>
    <mergeCell ref="AT381:AT383"/>
    <mergeCell ref="AU381:AU383"/>
    <mergeCell ref="AV381:AV383"/>
    <mergeCell ref="AW381:AW383"/>
    <mergeCell ref="AX381:AX383"/>
    <mergeCell ref="AY381:AY383"/>
    <mergeCell ref="AZ381:AZ383"/>
    <mergeCell ref="BA381:BA383"/>
    <mergeCell ref="BB381:BB383"/>
    <mergeCell ref="BC381:BC383"/>
    <mergeCell ref="BD381:BD383"/>
    <mergeCell ref="BE381:BE383"/>
    <mergeCell ref="BF381:BF383"/>
    <mergeCell ref="BG381:BG383"/>
    <mergeCell ref="BH381:BH383"/>
    <mergeCell ref="BI381:BI383"/>
    <mergeCell ref="BJ381:BJ383"/>
    <mergeCell ref="BK381:BK383"/>
    <mergeCell ref="BL381:BL383"/>
    <mergeCell ref="BM381:BM383"/>
    <mergeCell ref="BN381:BN383"/>
    <mergeCell ref="BO381:BO383"/>
    <mergeCell ref="BP381:BP383"/>
    <mergeCell ref="BQ381:BQ383"/>
    <mergeCell ref="BR381:BR383"/>
    <mergeCell ref="BS381:BS383"/>
    <mergeCell ref="BT381:BT383"/>
    <mergeCell ref="BU381:BU383"/>
    <mergeCell ref="BV381:BV383"/>
    <mergeCell ref="BW381:BW383"/>
    <mergeCell ref="BX381:BX383"/>
    <mergeCell ref="BY381:BY383"/>
    <mergeCell ref="BZ381:BZ383"/>
    <mergeCell ref="CA381:CA383"/>
    <mergeCell ref="CB381:CB383"/>
    <mergeCell ref="CC381:CC383"/>
    <mergeCell ref="CD381:CD383"/>
    <mergeCell ref="CE381:CE383"/>
    <mergeCell ref="CF381:CF383"/>
    <mergeCell ref="CG381:CG383"/>
    <mergeCell ref="CH381:CH383"/>
    <mergeCell ref="CI381:CI383"/>
    <mergeCell ref="CJ381:CJ383"/>
    <mergeCell ref="CK381:CK383"/>
    <mergeCell ref="CL381:CL383"/>
    <mergeCell ref="CM381:CM383"/>
    <mergeCell ref="CN381:CN383"/>
    <mergeCell ref="CO381:CO383"/>
    <mergeCell ref="CP381:CP383"/>
    <mergeCell ref="CQ381:CQ383"/>
    <mergeCell ref="CR381:CR383"/>
    <mergeCell ref="CS381:CS383"/>
    <mergeCell ref="CT381:CT383"/>
    <mergeCell ref="CQ378:CQ380"/>
    <mergeCell ref="CR378:CR380"/>
    <mergeCell ref="CS378:CS380"/>
    <mergeCell ref="CT378:CT380"/>
    <mergeCell ref="CU378:CU380"/>
    <mergeCell ref="CV378:CV380"/>
    <mergeCell ref="DA381:DA383"/>
    <mergeCell ref="DB381:DB383"/>
    <mergeCell ref="DC381:DC383"/>
    <mergeCell ref="DD381:DD383"/>
    <mergeCell ref="DE381:DE383"/>
    <mergeCell ref="DF381:DF383"/>
    <mergeCell ref="DG381:DG383"/>
    <mergeCell ref="DH381:DH383"/>
    <mergeCell ref="DI381:DI383"/>
    <mergeCell ref="DJ381:DJ383"/>
    <mergeCell ref="DK381:DK383"/>
    <mergeCell ref="DL381:DL383"/>
    <mergeCell ref="DM381:DM383"/>
    <mergeCell ref="DN381:DN383"/>
    <mergeCell ref="DO381:DO383"/>
    <mergeCell ref="DP381:DP383"/>
    <mergeCell ref="DQ381:DQ383"/>
    <mergeCell ref="DR381:DR383"/>
    <mergeCell ref="DS381:DS383"/>
    <mergeCell ref="DT381:DT383"/>
    <mergeCell ref="DU381:DU383"/>
    <mergeCell ref="DV381:DV383"/>
    <mergeCell ref="DW381:DW383"/>
    <mergeCell ref="DX381:DX383"/>
    <mergeCell ref="DY381:DY383"/>
    <mergeCell ref="DZ381:DZ383"/>
    <mergeCell ref="EA381:EA383"/>
    <mergeCell ref="DX378:DX380"/>
    <mergeCell ref="DY378:DY380"/>
    <mergeCell ref="DZ378:DZ380"/>
    <mergeCell ref="EA378:EA380"/>
    <mergeCell ref="EB378:EB380"/>
    <mergeCell ref="EC378:EC380"/>
    <mergeCell ref="DA378:DA380"/>
    <mergeCell ref="DB378:DB380"/>
    <mergeCell ref="DC378:DC380"/>
    <mergeCell ref="DD378:DD380"/>
    <mergeCell ref="DE378:DE380"/>
    <mergeCell ref="DF378:DF380"/>
    <mergeCell ref="DG378:DG380"/>
    <mergeCell ref="DH378:DH380"/>
    <mergeCell ref="DI378:DI380"/>
    <mergeCell ref="DJ378:DJ380"/>
    <mergeCell ref="DK378:DK380"/>
    <mergeCell ref="DL378:DL380"/>
    <mergeCell ref="DM378:DM380"/>
    <mergeCell ref="DN378:DN380"/>
    <mergeCell ref="DO378:DO380"/>
    <mergeCell ref="DP378:DP380"/>
    <mergeCell ref="DQ378:DQ380"/>
    <mergeCell ref="DR378:DR380"/>
    <mergeCell ref="DS378:DS380"/>
    <mergeCell ref="DT378:DT380"/>
    <mergeCell ref="DU378:DU380"/>
    <mergeCell ref="DV378:DV380"/>
    <mergeCell ref="DW378:DW380"/>
    <mergeCell ref="I303:I305"/>
    <mergeCell ref="J303:J305"/>
    <mergeCell ref="I306:I308"/>
    <mergeCell ref="J306:J308"/>
    <mergeCell ref="I309:I311"/>
    <mergeCell ref="J309:J311"/>
    <mergeCell ref="I312:I314"/>
    <mergeCell ref="J312:J314"/>
    <mergeCell ref="I315:I317"/>
    <mergeCell ref="J315:J317"/>
    <mergeCell ref="I318:I320"/>
    <mergeCell ref="J318:J320"/>
    <mergeCell ref="I321:I323"/>
    <mergeCell ref="J321:J323"/>
    <mergeCell ref="I324:I326"/>
    <mergeCell ref="J324:J326"/>
    <mergeCell ref="I327:I329"/>
    <mergeCell ref="J327:J329"/>
    <mergeCell ref="I330:I332"/>
    <mergeCell ref="J330:J332"/>
    <mergeCell ref="I333:I335"/>
    <mergeCell ref="J333:J335"/>
    <mergeCell ref="I336:I338"/>
    <mergeCell ref="J336:J338"/>
    <mergeCell ref="I339:I341"/>
    <mergeCell ref="J339:J341"/>
    <mergeCell ref="I342:I344"/>
    <mergeCell ref="CU381:CU383"/>
    <mergeCell ref="CV381:CV383"/>
    <mergeCell ref="CW381:CW383"/>
    <mergeCell ref="CX381:CX383"/>
    <mergeCell ref="CY381:CY383"/>
    <mergeCell ref="CZ381:CZ383"/>
    <mergeCell ref="CW378:CW380"/>
    <mergeCell ref="CX378:CX380"/>
    <mergeCell ref="CY378:CY380"/>
    <mergeCell ref="CZ378:CZ380"/>
    <mergeCell ref="CM375:CM377"/>
    <mergeCell ref="CN375:CN377"/>
    <mergeCell ref="CO375:CO377"/>
    <mergeCell ref="CP375:CP377"/>
    <mergeCell ref="CQ375:CQ377"/>
    <mergeCell ref="CR375:CR377"/>
    <mergeCell ref="CS375:CS377"/>
    <mergeCell ref="CT375:CT377"/>
    <mergeCell ref="CU375:CU377"/>
    <mergeCell ref="CV375:CV377"/>
    <mergeCell ref="CW375:CW377"/>
    <mergeCell ref="CX375:CX377"/>
    <mergeCell ref="CY375:CY377"/>
    <mergeCell ref="CZ375:CZ377"/>
    <mergeCell ref="CW372:CW374"/>
    <mergeCell ref="CX372:CX374"/>
    <mergeCell ref="CY372:CY374"/>
    <mergeCell ref="CZ372:CZ374"/>
    <mergeCell ref="CE369:CE371"/>
    <mergeCell ref="CF369:CF371"/>
    <mergeCell ref="CG369:CG371"/>
    <mergeCell ref="CH369:CH371"/>
    <mergeCell ref="CI369:CI371"/>
    <mergeCell ref="CJ369:CJ371"/>
    <mergeCell ref="CK369:CK371"/>
    <mergeCell ref="CL369:CL371"/>
    <mergeCell ref="CM369:CM371"/>
    <mergeCell ref="J342:J344"/>
    <mergeCell ref="I345:I347"/>
    <mergeCell ref="J345:J347"/>
    <mergeCell ref="I348:I350"/>
    <mergeCell ref="J348:J350"/>
    <mergeCell ref="I351:I353"/>
    <mergeCell ref="J351:J353"/>
    <mergeCell ref="I354:I356"/>
    <mergeCell ref="J354:J356"/>
    <mergeCell ref="I357:I359"/>
    <mergeCell ref="J357:J359"/>
    <mergeCell ref="I360:I362"/>
    <mergeCell ref="J360:J362"/>
    <mergeCell ref="I363:I365"/>
    <mergeCell ref="J363:J365"/>
    <mergeCell ref="I366:I368"/>
    <mergeCell ref="J366:J368"/>
    <mergeCell ref="I369:I371"/>
    <mergeCell ref="J369:J371"/>
    <mergeCell ref="I372:I374"/>
    <mergeCell ref="J372:J374"/>
    <mergeCell ref="I375:I377"/>
    <mergeCell ref="J375:J377"/>
    <mergeCell ref="I378:I380"/>
    <mergeCell ref="J378:J380"/>
    <mergeCell ref="I381:I383"/>
    <mergeCell ref="J381:J383"/>
    <mergeCell ref="EB381:EB383"/>
    <mergeCell ref="EC381:EC383"/>
    <mergeCell ref="ED381:ED383"/>
    <mergeCell ref="I249:I251"/>
    <mergeCell ref="J249:J251"/>
    <mergeCell ref="I252:I254"/>
    <mergeCell ref="J252:J254"/>
    <mergeCell ref="I255:I257"/>
    <mergeCell ref="J255:J257"/>
    <mergeCell ref="I258:I260"/>
    <mergeCell ref="J258:J260"/>
    <mergeCell ref="I264:I266"/>
    <mergeCell ref="J264:J266"/>
    <mergeCell ref="I267:I269"/>
    <mergeCell ref="J267:J269"/>
    <mergeCell ref="I270:I272"/>
    <mergeCell ref="J270:J272"/>
    <mergeCell ref="I273:I275"/>
    <mergeCell ref="J273:J275"/>
    <mergeCell ref="I276:I278"/>
    <mergeCell ref="J276:J278"/>
    <mergeCell ref="I279:I281"/>
    <mergeCell ref="J279:J281"/>
    <mergeCell ref="I282:I284"/>
    <mergeCell ref="J282:J284"/>
    <mergeCell ref="I285:I287"/>
    <mergeCell ref="J285:J287"/>
    <mergeCell ref="I288:I290"/>
    <mergeCell ref="J288:J290"/>
    <mergeCell ref="I291:I293"/>
    <mergeCell ref="J291:J293"/>
    <mergeCell ref="I294:I296"/>
    <mergeCell ref="J294:J296"/>
    <mergeCell ref="I297:I299"/>
    <mergeCell ref="J297:J299"/>
    <mergeCell ref="I300:I302"/>
    <mergeCell ref="J300:J302"/>
  </mergeCells>
  <phoneticPr fontId="91" type="noConversion"/>
  <dataValidations xWindow="177" yWindow="480" count="2">
    <dataValidation type="custom" allowBlank="1" showInputMessage="1" showErrorMessage="1" sqref="L9:L383"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384"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Y9:Y383</xm:sqref>
        </x14:dataValidation>
        <x14:dataValidation type="list" allowBlank="1" showInputMessage="1" showErrorMessage="1" xr:uid="{00000000-0002-0000-0100-000003000000}">
          <x14:formula1>
            <xm:f>vstupy!$B$34:$B$36</xm:f>
          </x14:formula1>
          <xm:sqref>AA9:AA383</xm:sqref>
        </x14:dataValidation>
        <x14:dataValidation type="list" allowBlank="1" showInputMessage="1" showErrorMessage="1" xr:uid="{00000000-0002-0000-0100-000004000000}">
          <x14:formula1>
            <xm:f>vstupy!#REF!</xm:f>
          </x14:formula1>
          <xm:sqref>X384:AB384</xm:sqref>
        </x14:dataValidation>
        <x14:dataValidation type="list" allowBlank="1" showInputMessage="1" showErrorMessage="1" xr:uid="{00000000-0002-0000-0100-000005000000}">
          <x14:formula1>
            <xm:f>vstupy!$B$3:$B$15</xm:f>
          </x14:formula1>
          <xm:sqref>AD9:AD383 U9:U383 Q39:Q383</xm:sqref>
        </x14:dataValidation>
        <x14:dataValidation type="list" allowBlank="1" showInputMessage="1" showErrorMessage="1" xr:uid="{00000000-0002-0000-0100-000006000000}">
          <x14:formula1>
            <xm:f>vstupy!$B$18:$B$31</xm:f>
          </x14:formula1>
          <xm:sqref>X9:X383</xm:sqref>
        </x14:dataValidation>
        <x14:dataValidation type="list" allowBlank="1" showInputMessage="1" showErrorMessage="1" xr:uid="{00000000-0002-0000-0100-000007000000}">
          <x14:formula1>
            <xm:f>vstupy!$B$51:$B$54</xm:f>
          </x14:formula1>
          <xm:sqref>N9:N383</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F9:F383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pageSetUpPr fitToPage="1"/>
  </sheetPr>
  <dimension ref="A1:O154"/>
  <sheetViews>
    <sheetView showGridLines="0" topLeftCell="A21" zoomScaleNormal="100" workbookViewId="0">
      <selection activeCell="C36" sqref="C36"/>
    </sheetView>
  </sheetViews>
  <sheetFormatPr defaultColWidth="9.140625" defaultRowHeight="12.75" x14ac:dyDescent="0.2"/>
  <cols>
    <col min="1" max="1" width="8.5703125" style="70" customWidth="1"/>
    <col min="2" max="2" width="43.140625" style="70" customWidth="1"/>
    <col min="3" max="4" width="17.85546875" style="70" customWidth="1"/>
    <col min="5" max="5" width="17.285156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3" t="s">
        <v>84</v>
      </c>
      <c r="B1" s="523"/>
      <c r="C1" s="523"/>
      <c r="D1" s="523"/>
      <c r="E1" s="523"/>
      <c r="F1" s="523"/>
      <c r="G1" s="523"/>
      <c r="H1" s="523"/>
      <c r="I1" s="523"/>
      <c r="J1" s="523"/>
      <c r="K1" s="523"/>
    </row>
    <row r="2" spans="1:13" ht="15.75" x14ac:dyDescent="0.2">
      <c r="A2" s="72"/>
      <c r="B2" s="72"/>
      <c r="C2" s="72"/>
      <c r="D2" s="72"/>
      <c r="E2" s="72"/>
      <c r="F2" s="89"/>
      <c r="G2" s="72"/>
      <c r="H2" s="72"/>
      <c r="I2" s="72"/>
      <c r="J2" s="72"/>
      <c r="K2" s="72"/>
      <c r="L2" s="72"/>
      <c r="M2" s="72"/>
    </row>
    <row r="3" spans="1:13" ht="15.75" x14ac:dyDescent="0.25">
      <c r="A3" s="523" t="s">
        <v>193</v>
      </c>
      <c r="B3" s="523"/>
      <c r="C3" s="523"/>
      <c r="D3" s="523"/>
      <c r="E3" s="71"/>
    </row>
    <row r="4" spans="1:13" ht="13.5" thickBot="1" x14ac:dyDescent="0.25"/>
    <row r="5" spans="1:13" ht="26.25" thickBot="1" x14ac:dyDescent="0.25">
      <c r="B5" s="220" t="s">
        <v>59</v>
      </c>
      <c r="C5" s="221" t="s">
        <v>88</v>
      </c>
      <c r="D5" s="222" t="s">
        <v>89</v>
      </c>
      <c r="F5" s="70"/>
    </row>
    <row r="6" spans="1:13" ht="27" x14ac:dyDescent="0.2">
      <c r="B6" s="217" t="s">
        <v>123</v>
      </c>
      <c r="C6" s="218">
        <f>'Krok 1- Kalkulačka '!AQ384</f>
        <v>0</v>
      </c>
      <c r="D6" s="219">
        <f>'Krok 1- Kalkulačka '!BA384</f>
        <v>0</v>
      </c>
      <c r="F6" s="70"/>
    </row>
    <row r="7" spans="1:13" ht="13.5" x14ac:dyDescent="0.2">
      <c r="B7" s="146" t="s">
        <v>124</v>
      </c>
      <c r="C7" s="213">
        <f>'Krok 1- Kalkulačka '!AS384</f>
        <v>27992.5</v>
      </c>
      <c r="D7" s="214">
        <f>'Krok 1- Kalkulačka '!BC384</f>
        <v>11882.5</v>
      </c>
      <c r="F7" s="70"/>
    </row>
    <row r="8" spans="1:13" ht="13.5" x14ac:dyDescent="0.2">
      <c r="B8" s="146" t="s">
        <v>230</v>
      </c>
      <c r="C8" s="213">
        <f>'Krok 1- Kalkulačka '!AU384</f>
        <v>0</v>
      </c>
      <c r="D8" s="214">
        <f>'Krok 1- Kalkulačka '!BE384</f>
        <v>0</v>
      </c>
      <c r="F8" s="70"/>
    </row>
    <row r="9" spans="1:13" ht="13.5" x14ac:dyDescent="0.2">
      <c r="B9" s="146" t="s">
        <v>241</v>
      </c>
      <c r="C9" s="213">
        <f>'Krok 1- Kalkulačka '!AW384</f>
        <v>0</v>
      </c>
      <c r="D9" s="214">
        <f>'Krok 1- Kalkulačka '!BG384</f>
        <v>0</v>
      </c>
      <c r="F9" s="70"/>
    </row>
    <row r="10" spans="1:13" ht="14.25" thickBot="1" x14ac:dyDescent="0.25">
      <c r="B10" s="223" t="s">
        <v>260</v>
      </c>
      <c r="C10" s="224">
        <f>'Krok 1- Kalkulačka '!AY384</f>
        <v>0</v>
      </c>
      <c r="D10" s="225">
        <f>'Krok 1- Kalkulačka '!BI384</f>
        <v>0</v>
      </c>
      <c r="F10" s="70"/>
    </row>
    <row r="11" spans="1:13" ht="14.25" thickBot="1" x14ac:dyDescent="0.25">
      <c r="B11" s="216" t="s">
        <v>283</v>
      </c>
      <c r="C11" s="226">
        <f>SUM(C6:C10)</f>
        <v>27992.5</v>
      </c>
      <c r="D11" s="227">
        <f>SUM(D6:D10)</f>
        <v>11882.5</v>
      </c>
      <c r="F11" s="70"/>
    </row>
    <row r="12" spans="1:13" ht="14.25" thickBot="1" x14ac:dyDescent="0.25">
      <c r="B12" s="197"/>
      <c r="C12" s="197"/>
      <c r="D12" s="197"/>
      <c r="F12" s="70"/>
    </row>
    <row r="13" spans="1:13" ht="26.25" thickBot="1" x14ac:dyDescent="0.25">
      <c r="B13" s="216" t="s">
        <v>194</v>
      </c>
      <c r="C13" s="226" t="s">
        <v>88</v>
      </c>
      <c r="D13" s="227" t="s">
        <v>89</v>
      </c>
      <c r="F13" s="70"/>
    </row>
    <row r="14" spans="1:13" ht="36.75" thickBot="1" x14ac:dyDescent="0.25">
      <c r="B14" s="228" t="s">
        <v>261</v>
      </c>
      <c r="C14" s="229">
        <f>'Krok 1- Kalkulačka '!CW384+'Krok 1- Kalkulačka '!CX384</f>
        <v>0</v>
      </c>
      <c r="D14" s="230">
        <f>'Krok 1- Kalkulačka '!DI384+'Krok 1- Kalkulačka '!DJ384</f>
        <v>0</v>
      </c>
      <c r="F14" s="70"/>
    </row>
    <row r="15" spans="1:13" ht="14.25" thickBot="1" x14ac:dyDescent="0.25">
      <c r="B15" s="216" t="s">
        <v>262</v>
      </c>
      <c r="C15" s="226">
        <f>'Krok 1- Kalkulačka '!DW384</f>
        <v>0</v>
      </c>
      <c r="D15" s="227">
        <f>'Krok 1- Kalkulačka '!EC384</f>
        <v>0</v>
      </c>
      <c r="F15" s="70"/>
    </row>
    <row r="16" spans="1:13" x14ac:dyDescent="0.2">
      <c r="C16" s="147"/>
      <c r="D16" s="147"/>
      <c r="F16" s="70"/>
    </row>
    <row r="17" spans="1:15" ht="13.5" thickBot="1" x14ac:dyDescent="0.25">
      <c r="C17" s="147"/>
      <c r="D17" s="147"/>
      <c r="F17" s="70"/>
    </row>
    <row r="18" spans="1:15" x14ac:dyDescent="0.2">
      <c r="B18" s="148" t="s">
        <v>86</v>
      </c>
      <c r="C18" s="212" t="s">
        <v>50</v>
      </c>
      <c r="D18" s="215" t="s">
        <v>49</v>
      </c>
      <c r="F18" s="70"/>
    </row>
    <row r="19" spans="1:15" ht="14.25" thickBot="1" x14ac:dyDescent="0.25">
      <c r="B19" s="280" t="s">
        <v>282</v>
      </c>
      <c r="C19" s="210">
        <f>C7+C9+C10-C14+'Krok 1- Kalkulačka '!CX384</f>
        <v>27992.5</v>
      </c>
      <c r="D19" s="211">
        <f>D7+D9+D10-D14+'Krok 1- Kalkulačka '!DJ384</f>
        <v>11882.5</v>
      </c>
      <c r="F19" s="70"/>
    </row>
    <row r="20" spans="1:15" ht="15" x14ac:dyDescent="0.2">
      <c r="A20" s="79"/>
      <c r="C20" s="202"/>
      <c r="D20" s="202"/>
      <c r="E20" s="202"/>
      <c r="F20" s="202"/>
      <c r="J20" s="202"/>
      <c r="L20" s="202"/>
      <c r="M20" s="202"/>
      <c r="N20" s="202"/>
      <c r="O20" s="202"/>
    </row>
    <row r="21" spans="1:15" x14ac:dyDescent="0.2">
      <c r="J21" s="202"/>
      <c r="L21" s="202"/>
      <c r="M21" s="202"/>
    </row>
    <row r="22" spans="1:15" ht="15.75" x14ac:dyDescent="0.2">
      <c r="A22" s="528" t="s">
        <v>75</v>
      </c>
      <c r="B22" s="528"/>
      <c r="C22" s="528"/>
      <c r="D22" s="528"/>
      <c r="E22" s="528"/>
      <c r="F22" s="249"/>
      <c r="G22" s="249"/>
      <c r="H22" s="249"/>
      <c r="I22" s="249"/>
      <c r="J22" s="202"/>
      <c r="L22" s="202"/>
      <c r="M22" s="202"/>
    </row>
    <row r="23" spans="1:15" x14ac:dyDescent="0.2">
      <c r="A23" s="524" t="s">
        <v>71</v>
      </c>
      <c r="B23" s="524" t="str">
        <f>'Krok 1- Kalkulačka '!C7</f>
        <v>Zrozumiteľný a stručný opis regulácie 
(dôvod zvýšenia/zníženia nákladov na PP a dôvod ponechania nákladov na PP, ktoré su goldplatingom)</v>
      </c>
      <c r="C23" s="525" t="s">
        <v>136</v>
      </c>
      <c r="D23" s="525" t="s">
        <v>288</v>
      </c>
      <c r="E23" s="524" t="s">
        <v>221</v>
      </c>
      <c r="F23" s="524" t="s">
        <v>114</v>
      </c>
      <c r="G23" s="524" t="s">
        <v>76</v>
      </c>
      <c r="H23" s="524" t="s">
        <v>289</v>
      </c>
      <c r="I23" s="524" t="s">
        <v>79</v>
      </c>
      <c r="J23" s="524" t="s">
        <v>80</v>
      </c>
      <c r="K23" s="524" t="s">
        <v>219</v>
      </c>
      <c r="L23" s="529" t="s">
        <v>192</v>
      </c>
      <c r="M23" s="529" t="s">
        <v>191</v>
      </c>
      <c r="O23" s="202"/>
    </row>
    <row r="24" spans="1:15" x14ac:dyDescent="0.2">
      <c r="A24" s="524"/>
      <c r="B24" s="524"/>
      <c r="C24" s="526"/>
      <c r="D24" s="526"/>
      <c r="E24" s="524"/>
      <c r="F24" s="524"/>
      <c r="G24" s="524"/>
      <c r="H24" s="524"/>
      <c r="I24" s="524"/>
      <c r="J24" s="524"/>
      <c r="K24" s="524"/>
      <c r="L24" s="529"/>
      <c r="M24" s="529"/>
    </row>
    <row r="25" spans="1:15" x14ac:dyDescent="0.2">
      <c r="A25" s="524"/>
      <c r="B25" s="524"/>
      <c r="C25" s="526"/>
      <c r="D25" s="526"/>
      <c r="E25" s="524"/>
      <c r="F25" s="524"/>
      <c r="G25" s="524"/>
      <c r="H25" s="524"/>
      <c r="I25" s="524"/>
      <c r="J25" s="524"/>
      <c r="K25" s="524"/>
      <c r="L25" s="529"/>
      <c r="M25" s="529"/>
      <c r="O25" s="202"/>
    </row>
    <row r="26" spans="1:15" x14ac:dyDescent="0.2">
      <c r="A26" s="524"/>
      <c r="B26" s="524"/>
      <c r="C26" s="526"/>
      <c r="D26" s="526"/>
      <c r="E26" s="524"/>
      <c r="F26" s="524"/>
      <c r="G26" s="524"/>
      <c r="H26" s="524"/>
      <c r="I26" s="524"/>
      <c r="J26" s="524"/>
      <c r="K26" s="524"/>
      <c r="L26" s="529"/>
      <c r="M26" s="529"/>
    </row>
    <row r="27" spans="1:15" x14ac:dyDescent="0.2">
      <c r="A27" s="524"/>
      <c r="B27" s="524"/>
      <c r="C27" s="526"/>
      <c r="D27" s="526"/>
      <c r="E27" s="524"/>
      <c r="F27" s="524"/>
      <c r="G27" s="524"/>
      <c r="H27" s="524"/>
      <c r="I27" s="524"/>
      <c r="J27" s="524"/>
      <c r="K27" s="524"/>
      <c r="L27" s="529"/>
      <c r="M27" s="529"/>
    </row>
    <row r="28" spans="1:15" x14ac:dyDescent="0.2">
      <c r="A28" s="524"/>
      <c r="B28" s="524"/>
      <c r="C28" s="527"/>
      <c r="D28" s="527"/>
      <c r="E28" s="524"/>
      <c r="F28" s="524"/>
      <c r="G28" s="524"/>
      <c r="H28" s="524"/>
      <c r="I28" s="524"/>
      <c r="J28" s="524"/>
      <c r="K28" s="524"/>
      <c r="L28" s="529"/>
      <c r="M28" s="529"/>
      <c r="O28" s="202"/>
    </row>
    <row r="29" spans="1:15" ht="89.25" x14ac:dyDescent="0.2">
      <c r="A29" s="156">
        <f>'Krok 1- Kalkulačka '!B9</f>
        <v>1</v>
      </c>
      <c r="B29" s="156" t="str">
        <f>'Krok 1- Kalkulačka '!C9</f>
        <v>stanovenie poplatku za udelenie predchádzajúceho súhlasu na nadobudnutie významného podielu bankou, finančnou holdingovou spoločnosťou alebo zmiešanou finančnou holdingovou spoločnosťou (špecifický symbol 1333)</v>
      </c>
      <c r="C29" s="156" t="str">
        <f>'Krok 1- Kalkulačka '!D9</f>
        <v>zákon č. 483/2001 Z. z. v znení zákona č. 30/2026 Z. z.</v>
      </c>
      <c r="D29" s="156" t="str">
        <f>'Krok 1- Kalkulačka '!E9</f>
        <v>§ 28a ods. 1</v>
      </c>
      <c r="E29" s="156" t="str">
        <f>'Krok 1- Kalkulačka '!F9</f>
        <v>1.SK</v>
      </c>
      <c r="F29" s="159">
        <f>IF('Krok 1- Kalkulačka '!G9&gt;0,'Krok 1- Kalkulačka '!G9,"-")</f>
        <v>46388</v>
      </c>
      <c r="G29" s="156" t="str">
        <f>'Krok 1- Kalkulačka '!K9</f>
        <v>banky, finančné holdingové spoločnosti a zmiešané finančné holdingové spoločnosti</v>
      </c>
      <c r="H29" s="157">
        <f>'Krok 1- Kalkulačka '!L9</f>
        <v>1</v>
      </c>
      <c r="I29" s="248">
        <f>'Krok 1- Kalkulačka '!DL9</f>
        <v>425</v>
      </c>
      <c r="J29" s="158">
        <f>'Krok 1- Kalkulačka '!DM9</f>
        <v>425</v>
      </c>
      <c r="K29" s="156" t="str">
        <f>'Krok 1- Kalkulačka '!N9</f>
        <v>In (zvyšuje náklady)</v>
      </c>
      <c r="L29" s="205">
        <f>'Krok 1- Kalkulačka '!DP9</f>
        <v>425</v>
      </c>
      <c r="M29" s="158">
        <f>'Krok 1- Kalkulačka '!ED9</f>
        <v>0</v>
      </c>
    </row>
    <row r="30" spans="1:15" ht="89.25" x14ac:dyDescent="0.2">
      <c r="A30" s="156">
        <f>'Krok 1- Kalkulačka '!B12</f>
        <v>2</v>
      </c>
      <c r="B30" s="156" t="str">
        <f>'Krok 1- Kalkulačka '!C12</f>
        <v>stanovenie poplatku za udelenie predchádzajúceho súhlasu na zlúčenie alebo splynutie banky, finančnej holdingovej spoločnosti alebo zmiešanej finančnej holdingovej spoločnosti alebo na rozdelenie banky, finančnej holdingovej spoločnosti alebo zmiešanej finančnej holdingovej spoločnosti (špecifický symbol 1334)</v>
      </c>
      <c r="C30" s="156" t="str">
        <f>'Krok 1- Kalkulačka '!D12</f>
        <v>zákon č. 483/2001 Z. z. v znení zákona č. 30/2026 Z. z.</v>
      </c>
      <c r="D30" s="156" t="str">
        <f>'Krok 1- Kalkulačka '!E12</f>
        <v>§ 28g</v>
      </c>
      <c r="E30" s="156" t="str">
        <f>'Krok 1- Kalkulačka '!F12</f>
        <v>1.SK</v>
      </c>
      <c r="F30" s="159">
        <f>IF('Krok 1- Kalkulačka '!G12&gt;0,'Krok 1- Kalkulačka '!G12,"-")</f>
        <v>46388</v>
      </c>
      <c r="G30" s="156" t="str">
        <f>'Krok 1- Kalkulačka '!K12</f>
        <v>banky, finančné holdingové spoločnosti a zmiešané finančné holdingové spoločnosti</v>
      </c>
      <c r="H30" s="157">
        <f>'Krok 1- Kalkulačka '!L12</f>
        <v>0</v>
      </c>
      <c r="I30" s="158">
        <f>'Krok 1- Kalkulačka '!DL12</f>
        <v>0</v>
      </c>
      <c r="J30" s="158">
        <f>'Krok 1- Kalkulačka '!DM12</f>
        <v>0</v>
      </c>
      <c r="K30" s="156" t="str">
        <f>'Krok 1- Kalkulačka '!N12</f>
        <v>In (zvyšuje náklady)</v>
      </c>
      <c r="L30" s="205">
        <f>'Krok 1- Kalkulačka '!DP12</f>
        <v>0</v>
      </c>
      <c r="M30" s="158">
        <f>'Krok 1- Kalkulačka '!ED12</f>
        <v>0</v>
      </c>
    </row>
    <row r="31" spans="1:15" ht="38.25" x14ac:dyDescent="0.2">
      <c r="A31" s="156">
        <f>'Krok 1- Kalkulačka '!B15</f>
        <v>3</v>
      </c>
      <c r="B31" s="156" t="str">
        <f>'Krok 1- Kalkulačka '!C15</f>
        <v>zvýšenie poplatku za udelenie predchádzajúceho súhlasu na zmenu člena alebo zvolenie nového člena  štatutárneho orgánu (špecifický symbol 1316)</v>
      </c>
      <c r="C31" s="156" t="str">
        <f>'Krok 1- Kalkulačka '!D15</f>
        <v>zákon č. 483/2001 Z. z. v znení neskorších predpisov</v>
      </c>
      <c r="D31" s="156" t="str">
        <f>'Krok 1- Kalkulačka '!E15</f>
        <v>§ 9 ods. 4</v>
      </c>
      <c r="E31" s="156" t="str">
        <f>'Krok 1- Kalkulačka '!F15</f>
        <v>1.SK</v>
      </c>
      <c r="F31" s="159">
        <f>IF('Krok 1- Kalkulačka '!G15&gt;0,'Krok 1- Kalkulačka '!G15,"-")</f>
        <v>46388</v>
      </c>
      <c r="G31" s="156" t="str">
        <f>'Krok 1- Kalkulačka '!K15</f>
        <v>banky</v>
      </c>
      <c r="H31" s="157">
        <f>'Krok 1- Kalkulačka '!L15</f>
        <v>15</v>
      </c>
      <c r="I31" s="158">
        <f>'Krok 1- Kalkulačka '!DL15</f>
        <v>27.5</v>
      </c>
      <c r="J31" s="158">
        <f>'Krok 1- Kalkulačka '!DM15</f>
        <v>412.5</v>
      </c>
      <c r="K31" s="156" t="str">
        <f>'Krok 1- Kalkulačka '!N15</f>
        <v>In (zvyšuje náklady)</v>
      </c>
      <c r="L31" s="205">
        <f>'Krok 1- Kalkulačka '!DP15</f>
        <v>412.5</v>
      </c>
      <c r="M31" s="158">
        <f>'Krok 1- Kalkulačka '!ED15</f>
        <v>0</v>
      </c>
    </row>
    <row r="32" spans="1:15" ht="38.25" x14ac:dyDescent="0.2">
      <c r="A32" s="156">
        <f>'Krok 1- Kalkulačka '!B18</f>
        <v>4</v>
      </c>
      <c r="B32" s="156" t="str">
        <f>'Krok 1- Kalkulačka '!C18</f>
        <v>zvýšenie poplatku za predchádzajúci súhlas na zmenu člena alebo zvolenie nového člena dozornej rady (špecifický symbol 1317)</v>
      </c>
      <c r="C32" s="156" t="str">
        <f>'Krok 1- Kalkulačka '!D18</f>
        <v>zákon č. 483/2001 Z. z. v znení neskorších predpisov</v>
      </c>
      <c r="D32" s="156" t="str">
        <f>'Krok 1- Kalkulačka '!E18</f>
        <v>§ 9 ods. 4</v>
      </c>
      <c r="E32" s="156" t="str">
        <f>'Krok 1- Kalkulačka '!F18</f>
        <v>1.SK</v>
      </c>
      <c r="F32" s="159">
        <f>IF('Krok 1- Kalkulačka '!G18&gt;0,'Krok 1- Kalkulačka '!G18,"-")</f>
        <v>46388</v>
      </c>
      <c r="G32" s="156" t="str">
        <f>'Krok 1- Kalkulačka '!K18</f>
        <v>banky</v>
      </c>
      <c r="H32" s="157">
        <f>'Krok 1- Kalkulačka '!L18</f>
        <v>20</v>
      </c>
      <c r="I32" s="158">
        <f>'Krok 1- Kalkulačka '!DL18</f>
        <v>27.5</v>
      </c>
      <c r="J32" s="158">
        <f>'Krok 1- Kalkulačka '!DM18</f>
        <v>550</v>
      </c>
      <c r="K32" s="156" t="str">
        <f>'Krok 1- Kalkulačka '!N18</f>
        <v>In (zvyšuje náklady)</v>
      </c>
      <c r="L32" s="205">
        <f>'Krok 1- Kalkulačka '!DP18</f>
        <v>550</v>
      </c>
      <c r="M32" s="158">
        <f>'Krok 1- Kalkulačka '!ED18</f>
        <v>0</v>
      </c>
    </row>
    <row r="33" spans="1:15" ht="76.5" x14ac:dyDescent="0.2">
      <c r="A33" s="156">
        <f>'Krok 1- Kalkulačka '!B21</f>
        <v>5</v>
      </c>
      <c r="B33" s="156" t="str">
        <f>'Krok 1- Kalkulačka '!C21</f>
        <v xml:space="preserve"> stanovenie poplatku za udelenie predchádzajúceho súhlasu na ustanovenie osoby zastávajúcej kľúčovú funkciu podľa § 5 písm. an) zákona o bankách (špecifický symbol 1335) </v>
      </c>
      <c r="C33" s="156" t="str">
        <f>'Krok 1- Kalkulačka '!D21</f>
        <v>zákon č. 483/2001 Z. z. v znení neskorších predpisov</v>
      </c>
      <c r="D33" s="156" t="str">
        <f>'Krok 1- Kalkulačka '!E21</f>
        <v xml:space="preserve">§ 9 ods. 4 a 5 </v>
      </c>
      <c r="E33" s="156" t="str">
        <f>'Krok 1- Kalkulačka '!F21</f>
        <v>1.SK</v>
      </c>
      <c r="F33" s="159">
        <f>IF('Krok 1- Kalkulačka '!G21&gt;0,'Krok 1- Kalkulačka '!G21,"-")</f>
        <v>46388</v>
      </c>
      <c r="G33" s="156" t="str">
        <f>'Krok 1- Kalkulačka '!K21</f>
        <v>banky, pobočky zahraničných bánk so sídlom mimo územia členského štátu</v>
      </c>
      <c r="H33" s="157">
        <f>'Krok 1- Kalkulačka '!L21</f>
        <v>20</v>
      </c>
      <c r="I33" s="158">
        <f>'Krok 1- Kalkulačka '!DL21</f>
        <v>27.5</v>
      </c>
      <c r="J33" s="158">
        <f>'Krok 1- Kalkulačka '!DM21</f>
        <v>550</v>
      </c>
      <c r="K33" s="156" t="str">
        <f>'Krok 1- Kalkulačka '!N21</f>
        <v>In (zvyšuje náklady)</v>
      </c>
      <c r="L33" s="205">
        <f>'Krok 1- Kalkulačka '!DP21</f>
        <v>550</v>
      </c>
      <c r="M33" s="158">
        <f>'Krok 1- Kalkulačka '!ED21</f>
        <v>0</v>
      </c>
    </row>
    <row r="34" spans="1:15" ht="63.75" x14ac:dyDescent="0.2">
      <c r="A34" s="156">
        <f>'Krok 1- Kalkulačka '!B24</f>
        <v>6</v>
      </c>
      <c r="B34" s="156" t="str">
        <f>'Krok 1- Kalkulačka '!C24</f>
        <v>stanovenie poplatku za udelenie predchádzajúceho súhlasu na ustanovenie osoby podľa § 8e ods. 1 zákona o bankách alebo člena riadiaceho výboru podľa § 8e ods. 3 zákona o bankách (špecifický symbol 1336)</v>
      </c>
      <c r="C34" s="156" t="str">
        <f>'Krok 1- Kalkulačka '!D24</f>
        <v>zákon č. 483/2001 Z. z. v znení neskorších predpisov</v>
      </c>
      <c r="D34" s="156" t="str">
        <f>'Krok 1- Kalkulačka '!E24</f>
        <v>§ 9 ods. 5</v>
      </c>
      <c r="E34" s="156" t="str">
        <f>'Krok 1- Kalkulačka '!F24</f>
        <v>1.SK</v>
      </c>
      <c r="F34" s="159">
        <f>IF('Krok 1- Kalkulačka '!G24&gt;0,'Krok 1- Kalkulačka '!G24,"-")</f>
        <v>46398</v>
      </c>
      <c r="G34" s="156" t="str">
        <f>'Krok 1- Kalkulačka '!K24</f>
        <v>pobočky zahraničných bánk so sídlom mimo územia členského štátu</v>
      </c>
      <c r="H34" s="157">
        <f>'Krok 1- Kalkulačka '!L24</f>
        <v>0</v>
      </c>
      <c r="I34" s="158">
        <f>'Krok 1- Kalkulačka '!DL24</f>
        <v>0</v>
      </c>
      <c r="J34" s="158">
        <f>'Krok 1- Kalkulačka '!DM24</f>
        <v>0</v>
      </c>
      <c r="K34" s="156" t="str">
        <f>'Krok 1- Kalkulačka '!N24</f>
        <v>In (zvyšuje náklady)</v>
      </c>
      <c r="L34" s="205">
        <f>'Krok 1- Kalkulačka '!DP24</f>
        <v>0</v>
      </c>
      <c r="M34" s="158">
        <f>'Krok 1- Kalkulačka '!ED24</f>
        <v>0</v>
      </c>
    </row>
    <row r="35" spans="1:15" ht="38.25" x14ac:dyDescent="0.2">
      <c r="A35" s="156">
        <f>'Krok 1- Kalkulačka '!B27</f>
        <v>7</v>
      </c>
      <c r="B35" s="156" t="str">
        <f>'Krok 1- Kalkulačka '!C27</f>
        <v>vypustenie úkonu a poplatku za udelenie predchádzajúceho súhlasu na zmenu vedúceho pobočky zahraničnej banky (špecifický symbol 1320)</v>
      </c>
      <c r="C35" s="156" t="str">
        <f>'Krok 1- Kalkulačka '!D27</f>
        <v>zákon č. 483/2001 Z. z. v znení neskorších predpisov</v>
      </c>
      <c r="D35" s="156" t="str">
        <f>'Krok 1- Kalkulačka '!E27</f>
        <v>§ 9 ods. 5</v>
      </c>
      <c r="E35" s="156" t="str">
        <f>'Krok 1- Kalkulačka '!F27</f>
        <v>1.SK</v>
      </c>
      <c r="F35" s="159">
        <f>IF('Krok 1- Kalkulačka '!G27&gt;0,'Krok 1- Kalkulačka '!G27,"-")</f>
        <v>46388</v>
      </c>
      <c r="G35" s="156" t="str">
        <f>'Krok 1- Kalkulačka '!K27</f>
        <v>pobočky zahraničných bánk</v>
      </c>
      <c r="H35" s="157">
        <f>'Krok 1- Kalkulačka '!L27</f>
        <v>0</v>
      </c>
      <c r="I35" s="156">
        <f>'Krok 1- Kalkulačka '!DL27</f>
        <v>0</v>
      </c>
      <c r="J35" s="156">
        <f>'Krok 1- Kalkulačka '!DM27</f>
        <v>0</v>
      </c>
      <c r="K35" s="156" t="str">
        <f>'Krok 1- Kalkulačka '!N27</f>
        <v>Out (znižuje náklady)</v>
      </c>
      <c r="L35" s="156">
        <f>'Krok 1- Kalkulačka '!DP27</f>
        <v>0</v>
      </c>
      <c r="M35" s="158">
        <f>'Krok 1- Kalkulačka '!ED27</f>
        <v>0</v>
      </c>
    </row>
    <row r="36" spans="1:15" ht="38.25" x14ac:dyDescent="0.2">
      <c r="A36" s="156">
        <f>'Krok 1- Kalkulačka '!B30</f>
        <v>8</v>
      </c>
      <c r="B36" s="156" t="str">
        <f>'Krok 1- Kalkulačka '!C30</f>
        <v>stanovenie poplatku za udelenie povolenia na zahrnutie predbežných alebo koncoročných ziskov do vlastného kapitálu Tier 1 (špecifický symbol 2128)</v>
      </c>
      <c r="C36" s="156" t="str">
        <f>'Krok 1- Kalkulačka '!D30</f>
        <v>nariadenie (EÚ) č. 575/2013 v platnom znení</v>
      </c>
      <c r="D36" s="156" t="str">
        <f>'Krok 1- Kalkulačka '!E30</f>
        <v>Čl. 26 ods. 2</v>
      </c>
      <c r="E36" s="156" t="str">
        <f>'Krok 1- Kalkulačka '!F30</f>
        <v>1.SK</v>
      </c>
      <c r="F36" s="159">
        <f>IF('Krok 1- Kalkulačka '!G30&gt;0,'Krok 1- Kalkulačka '!G30,"-")</f>
        <v>46388</v>
      </c>
      <c r="G36" s="156" t="str">
        <f>'Krok 1- Kalkulačka '!K30</f>
        <v>obchodníci s cennými papiermi</v>
      </c>
      <c r="H36" s="157">
        <f>'Krok 1- Kalkulačka '!L30</f>
        <v>1</v>
      </c>
      <c r="I36" s="158">
        <f>'Krok 1- Kalkulačka '!DL30</f>
        <v>425</v>
      </c>
      <c r="J36" s="158">
        <f>'Krok 1- Kalkulačka '!DM30</f>
        <v>425</v>
      </c>
      <c r="K36" s="156" t="str">
        <f>'Krok 1- Kalkulačka '!N30</f>
        <v>In (zvyšuje náklady)</v>
      </c>
      <c r="L36" s="205">
        <f>'Krok 1- Kalkulačka '!DP30</f>
        <v>425</v>
      </c>
      <c r="M36" s="158">
        <f>'Krok 1- Kalkulačka '!ED30</f>
        <v>0</v>
      </c>
    </row>
    <row r="37" spans="1:15" ht="51" x14ac:dyDescent="0.2">
      <c r="A37" s="156">
        <f>'Krok 1- Kalkulačka '!B33</f>
        <v>9</v>
      </c>
      <c r="B37" s="156" t="str">
        <f>'Krok 1- Kalkulačka '!C33</f>
        <v>stanovenie poplatku za udelenie povolenia na používanie alternatívnych interných modelov na výpočet požiadaviek na vlastné zdroje (špecifický symbol 2129)</v>
      </c>
      <c r="C37" s="156" t="str">
        <f>'Krok 1- Kalkulačka '!D33</f>
        <v>nariadenie (EÚ) č. 575/2013 v platnom znení</v>
      </c>
      <c r="D37" s="156" t="str">
        <f>'Krok 1- Kalkulačka '!E33</f>
        <v xml:space="preserve">Čl. 325az </v>
      </c>
      <c r="E37" s="156" t="str">
        <f>'Krok 1- Kalkulačka '!F33</f>
        <v>1.SK</v>
      </c>
      <c r="F37" s="159">
        <f>IF('Krok 1- Kalkulačka '!G33&gt;0,'Krok 1- Kalkulačka '!G33,"-")</f>
        <v>46388</v>
      </c>
      <c r="G37" s="156" t="str">
        <f>'Krok 1- Kalkulačka '!K33</f>
        <v>obchodníci s cennými papiermi</v>
      </c>
      <c r="H37" s="157">
        <f>'Krok 1- Kalkulačka '!L33</f>
        <v>0</v>
      </c>
      <c r="I37" s="158">
        <f>'Krok 1- Kalkulačka '!DL33</f>
        <v>0</v>
      </c>
      <c r="J37" s="158">
        <f>'Krok 1- Kalkulačka '!DM33</f>
        <v>0</v>
      </c>
      <c r="K37" s="156" t="str">
        <f>'Krok 1- Kalkulačka '!N33</f>
        <v>In (zvyšuje náklady)</v>
      </c>
      <c r="L37" s="205">
        <f>'Krok 1- Kalkulačka '!DP33</f>
        <v>0</v>
      </c>
      <c r="M37" s="158">
        <f>'Krok 1- Kalkulačka '!ED33</f>
        <v>0</v>
      </c>
    </row>
    <row r="38" spans="1:15" ht="63.75" x14ac:dyDescent="0.2">
      <c r="A38" s="156">
        <f>'Krok 1- Kalkulačka '!B36</f>
        <v>10</v>
      </c>
      <c r="B38" s="156" t="str">
        <f>'Krok 1- Kalkulačka '!C36</f>
        <v>stanovenie poplatku za udelenie predchádzajúceho súhlasu na predĺženie časového obdobia podľa § 37e ods. 10 písm. a) zákona č. 203/2011 Z. z. v znení neskorších predpisov najviac o  ďalších 12 mesiacov (špecifický symbol 2371)</v>
      </c>
      <c r="C38" s="156" t="str">
        <f>'Krok 1- Kalkulačka '!D36</f>
        <v>zákon č. 203/2011 Z. z. v znení zákona č. 85/2026 Z. z.</v>
      </c>
      <c r="D38" s="156" t="str">
        <f>'Krok 1- Kalkulačka '!E36</f>
        <v>§ 163 ods. 1 písm. x)</v>
      </c>
      <c r="E38" s="156" t="str">
        <f>'Krok 1- Kalkulačka '!F36</f>
        <v>1.SK</v>
      </c>
      <c r="F38" s="159">
        <f>IF('Krok 1- Kalkulačka '!G36&gt;0,'Krok 1- Kalkulačka '!G36,"-")</f>
        <v>46388</v>
      </c>
      <c r="G38" s="156" t="str">
        <f>'Krok 1- Kalkulačka '!K36</f>
        <v>správcovské spoločnosti</v>
      </c>
      <c r="H38" s="157">
        <f>'Krok 1- Kalkulačka '!L36</f>
        <v>0</v>
      </c>
      <c r="I38" s="158">
        <f>'Krok 1- Kalkulačka '!DL36</f>
        <v>0</v>
      </c>
      <c r="J38" s="158">
        <f>'Krok 1- Kalkulačka '!DM36</f>
        <v>0</v>
      </c>
      <c r="K38" s="156" t="str">
        <f>'Krok 1- Kalkulačka '!N36</f>
        <v>In (zvyšuje náklady)</v>
      </c>
      <c r="L38" s="205">
        <f>'Krok 1- Kalkulačka '!DP36</f>
        <v>0</v>
      </c>
      <c r="M38" s="158">
        <f>'Krok 1- Kalkulačka '!ED36</f>
        <v>0</v>
      </c>
    </row>
    <row r="39" spans="1:15" ht="63.75" x14ac:dyDescent="0.2">
      <c r="A39" s="156">
        <f>'Krok 1- Kalkulačka '!B39</f>
        <v>11</v>
      </c>
      <c r="B39" s="156" t="str">
        <f>'Krok 1- Kalkulačka '!C39</f>
        <v>stanovenie poplatku za udelenie predchádzajúceho súhlasu na vydanie Všeobecných podmienok vyplácania náhrad za nedostupný klientsky majetok Garančným fondom investícií (špecifický symbol 2372)</v>
      </c>
      <c r="C39" s="156" t="str">
        <f>'Krok 1- Kalkulačka '!D39</f>
        <v>zákon č. 566/2001 Z. z. v znení neskorších predpisov</v>
      </c>
      <c r="D39" s="156" t="str">
        <f>'Krok 1- Kalkulačka '!E39</f>
        <v>§ 90 ods. 3</v>
      </c>
      <c r="E39" s="156" t="str">
        <f>'Krok 1- Kalkulačka '!F39</f>
        <v>1.SK</v>
      </c>
      <c r="F39" s="159">
        <f>IF('Krok 1- Kalkulačka '!G39&gt;0,'Krok 1- Kalkulačka '!G39,"-")</f>
        <v>46388</v>
      </c>
      <c r="G39" s="156" t="str">
        <f>'Krok 1- Kalkulačka '!K39</f>
        <v>Garančný fond investícií</v>
      </c>
      <c r="H39" s="157">
        <f>'Krok 1- Kalkulačka '!L39</f>
        <v>0</v>
      </c>
      <c r="I39" s="158">
        <f>'Krok 1- Kalkulačka '!DL39</f>
        <v>0</v>
      </c>
      <c r="J39" s="158">
        <f>'Krok 1- Kalkulačka '!DM39</f>
        <v>0</v>
      </c>
      <c r="K39" s="156" t="str">
        <f>'Krok 1- Kalkulačka '!N39</f>
        <v>In (zvyšuje náklady)</v>
      </c>
      <c r="L39" s="205">
        <f>'Krok 1- Kalkulačka '!DP39</f>
        <v>0</v>
      </c>
      <c r="M39" s="158">
        <f>'Krok 1- Kalkulačka '!ED39</f>
        <v>0</v>
      </c>
      <c r="O39" s="202"/>
    </row>
    <row r="40" spans="1:15" ht="63.75" x14ac:dyDescent="0.2">
      <c r="A40" s="156">
        <f>'Krok 1- Kalkulačka '!B42</f>
        <v>12</v>
      </c>
      <c r="B40" s="156" t="str">
        <f>'Krok 1- Kalkulačka '!C42</f>
        <v>stanovenie poplatku za udelenie predchádzajúceho súhlasu na zmenu Všeobecných podmienok vyplácania náhrad za nedostupný klientsky majetok Garančným fondom investícií (špecifický symbol 2373)</v>
      </c>
      <c r="C40" s="156" t="str">
        <f>'Krok 1- Kalkulačka '!D42</f>
        <v>zákon č. 566/2001 Z. z. v znení neskorších predpisov</v>
      </c>
      <c r="D40" s="156" t="str">
        <f>'Krok 1- Kalkulačka '!E42</f>
        <v>§ 90 ods. 3</v>
      </c>
      <c r="E40" s="156" t="str">
        <f>'Krok 1- Kalkulačka '!F42</f>
        <v>1.SK</v>
      </c>
      <c r="F40" s="159">
        <f>IF('Krok 1- Kalkulačka '!G42&gt;0,'Krok 1- Kalkulačka '!G42,"-")</f>
        <v>46388</v>
      </c>
      <c r="G40" s="156" t="str">
        <f>'Krok 1- Kalkulačka '!K42</f>
        <v>Garančný fond investícií</v>
      </c>
      <c r="H40" s="157">
        <f>'Krok 1- Kalkulačka '!L42</f>
        <v>1</v>
      </c>
      <c r="I40" s="158">
        <f>'Krok 1- Kalkulačka '!DL42</f>
        <v>87.5</v>
      </c>
      <c r="J40" s="158">
        <f>'Krok 1- Kalkulačka '!DM42</f>
        <v>87.5</v>
      </c>
      <c r="K40" s="156" t="str">
        <f>'Krok 1- Kalkulačka '!N42</f>
        <v>In (zvyšuje náklady)</v>
      </c>
      <c r="L40" s="205">
        <f>'Krok 1- Kalkulačka '!DP42</f>
        <v>87.5</v>
      </c>
      <c r="M40" s="158">
        <f>'Krok 1- Kalkulačka '!ED42</f>
        <v>0</v>
      </c>
      <c r="O40" s="202"/>
    </row>
    <row r="41" spans="1:15" ht="63.75" x14ac:dyDescent="0.2">
      <c r="A41" s="156">
        <f>'Krok 1- Kalkulačka '!B45</f>
        <v>13</v>
      </c>
      <c r="B41" s="156" t="str">
        <f>'Krok 1- Kalkulačka '!C45</f>
        <v>vypustenie úkonu a poplatku za schválenie základného prospektu cenného papiera vypracovaného ako jeden dokument, ak je žiadateľom emitent (špecifický symbol 2427 - iba v opatrení č. 5/2021 v znení opatrenia č. 8/2024)</v>
      </c>
      <c r="C41" s="156" t="str">
        <f>'Krok 1- Kalkulačka '!D45</f>
        <v>nariadenie (EÚ) 2017/1129 v platnom znení</v>
      </c>
      <c r="D41" s="156" t="str">
        <f>'Krok 1- Kalkulačka '!E45</f>
        <v>Čl. 8 a 20</v>
      </c>
      <c r="E41" s="156" t="str">
        <f>'Krok 1- Kalkulačka '!F45</f>
        <v>1.SK</v>
      </c>
      <c r="F41" s="159">
        <f>IF('Krok 1- Kalkulačka '!G45&gt;0,'Krok 1- Kalkulačka '!G45,"-")</f>
        <v>46388</v>
      </c>
      <c r="G41" s="156" t="str">
        <f>'Krok 1- Kalkulačka '!K45</f>
        <v>emitenti</v>
      </c>
      <c r="H41" s="157">
        <f>'Krok 1- Kalkulačka '!L45</f>
        <v>19</v>
      </c>
      <c r="I41" s="158">
        <f>'Krok 1- Kalkulačka '!DL45</f>
        <v>250</v>
      </c>
      <c r="J41" s="158">
        <f>'Krok 1- Kalkulačka '!DM45</f>
        <v>4750</v>
      </c>
      <c r="K41" s="156" t="str">
        <f>'Krok 1- Kalkulačka '!N45</f>
        <v>Out (znižuje náklady)</v>
      </c>
      <c r="L41" s="205">
        <f>'Krok 1- Kalkulačka '!DP45</f>
        <v>4750</v>
      </c>
      <c r="M41" s="158">
        <f>'Krok 1- Kalkulačka '!ED45</f>
        <v>0</v>
      </c>
    </row>
    <row r="42" spans="1:15" ht="63.75" x14ac:dyDescent="0.2">
      <c r="A42" s="156">
        <f>'Krok 1- Kalkulačka '!B48</f>
        <v>14</v>
      </c>
      <c r="B42" s="156" t="str">
        <f>'Krok 1- Kalkulačka '!C48</f>
        <v>vypustenie úkonu a poplatku za schválenie základného prospektu cenného papiera skladajúceho sa zo samostatných dokumentov, ak je žiadateľom emitent (špecifický symbol 2428 - iba v opatrení č. 5/2021 v znení opatrenia č. 8/2024)</v>
      </c>
      <c r="C42" s="156" t="str">
        <f>'Krok 1- Kalkulačka '!D48</f>
        <v>nariadenie (EÚ) 2017/1129 v platnom znení</v>
      </c>
      <c r="D42" s="156" t="str">
        <f>'Krok 1- Kalkulačka '!E48</f>
        <v>Čl. 8 a 20</v>
      </c>
      <c r="E42" s="156" t="str">
        <f>'Krok 1- Kalkulačka '!F48</f>
        <v>1.SK</v>
      </c>
      <c r="F42" s="159">
        <f>IF('Krok 1- Kalkulačka '!G48&gt;0,'Krok 1- Kalkulačka '!G48,"-")</f>
        <v>46388</v>
      </c>
      <c r="G42" s="156" t="str">
        <f>'Krok 1- Kalkulačka '!K48</f>
        <v>emitenti</v>
      </c>
      <c r="H42" s="157">
        <f>'Krok 1- Kalkulačka '!L48</f>
        <v>0</v>
      </c>
      <c r="I42" s="158">
        <f>'Krok 1- Kalkulačka '!DL48</f>
        <v>0</v>
      </c>
      <c r="J42" s="158">
        <f>'Krok 1- Kalkulačka '!DM48</f>
        <v>0</v>
      </c>
      <c r="K42" s="156" t="str">
        <f>'Krok 1- Kalkulačka '!N48</f>
        <v>Out (znižuje náklady)</v>
      </c>
      <c r="L42" s="205">
        <f>'Krok 1- Kalkulačka '!DP48</f>
        <v>0</v>
      </c>
      <c r="M42" s="158">
        <f>'Krok 1- Kalkulačka '!ED48</f>
        <v>0</v>
      </c>
    </row>
    <row r="43" spans="1:15" ht="63.75" x14ac:dyDescent="0.2">
      <c r="A43" s="156">
        <f>'Krok 1- Kalkulačka '!B51</f>
        <v>15</v>
      </c>
      <c r="B43" s="156" t="str">
        <f>'Krok 1- Kalkulačka '!C51</f>
        <v>vypustenie úkonu a poplatku za schválenie základného prospektu cenného papiera skladajúceho sa zo samostatných dokumentov, ak je žiadateľom emitent (špecifický symbol 2429 - iba v opatrení č. 5/2021 v znení opatrenia č. 8/2024)</v>
      </c>
      <c r="C43" s="156" t="str">
        <f>'Krok 1- Kalkulačka '!D51</f>
        <v>nariadenie (EÚ) 2017/1129 v platnom znení</v>
      </c>
      <c r="D43" s="156" t="str">
        <f>'Krok 1- Kalkulačka '!E51</f>
        <v>Čl. 8 a 20</v>
      </c>
      <c r="E43" s="156" t="str">
        <f>'Krok 1- Kalkulačka '!F51</f>
        <v>1.SK</v>
      </c>
      <c r="F43" s="159">
        <f>IF('Krok 1- Kalkulačka '!G51&gt;0,'Krok 1- Kalkulačka '!G51,"-")</f>
        <v>46388</v>
      </c>
      <c r="G43" s="156" t="str">
        <f>'Krok 1- Kalkulačka '!K51</f>
        <v>emitenti</v>
      </c>
      <c r="H43" s="157">
        <f>'Krok 1- Kalkulačka '!L51</f>
        <v>0</v>
      </c>
      <c r="I43" s="158">
        <f>'Krok 1- Kalkulačka '!DL51</f>
        <v>0</v>
      </c>
      <c r="J43" s="158">
        <f>'Krok 1- Kalkulačka '!DM51</f>
        <v>0</v>
      </c>
      <c r="K43" s="156" t="str">
        <f>'Krok 1- Kalkulačka '!N51</f>
        <v>Out (znižuje náklady)</v>
      </c>
      <c r="L43" s="205">
        <f>'Krok 1- Kalkulačka '!DP51</f>
        <v>0</v>
      </c>
      <c r="M43" s="158">
        <f>'Krok 1- Kalkulačka '!ED51</f>
        <v>0</v>
      </c>
    </row>
    <row r="44" spans="1:15" ht="63.75" x14ac:dyDescent="0.2">
      <c r="A44" s="156">
        <f>'Krok 1- Kalkulačka '!B54</f>
        <v>16</v>
      </c>
      <c r="B44" s="156" t="str">
        <f>'Krok 1- Kalkulačka '!C54</f>
        <v>vypustenie úkonu a poplatku za schválenie základného prospektu cenného papiera skladajúceho sa zo samostatných dokumentov, ak je žiadateľom emitent (špecifický symbol 2430 - iba v opatrení č. 5/2021 v znení opatrenia č. 8/2024)</v>
      </c>
      <c r="C44" s="156" t="str">
        <f>'Krok 1- Kalkulačka '!D54</f>
        <v>nariadenie (EÚ) 2017/1129 v platnom znení</v>
      </c>
      <c r="D44" s="156" t="str">
        <f>'Krok 1- Kalkulačka '!E54</f>
        <v>Čl. 8 a 20</v>
      </c>
      <c r="E44" s="156" t="str">
        <f>'Krok 1- Kalkulačka '!F54</f>
        <v>1.SK</v>
      </c>
      <c r="F44" s="159">
        <f>IF('Krok 1- Kalkulačka '!G54&gt;0,'Krok 1- Kalkulačka '!G54,"-")</f>
        <v>46388</v>
      </c>
      <c r="G44" s="156" t="str">
        <f>'Krok 1- Kalkulačka '!K54</f>
        <v>emitenti</v>
      </c>
      <c r="H44" s="157">
        <f>'Krok 1- Kalkulačka '!L54</f>
        <v>0</v>
      </c>
      <c r="I44" s="158">
        <f>'Krok 1- Kalkulačka '!DL54</f>
        <v>0</v>
      </c>
      <c r="J44" s="158">
        <f>'Krok 1- Kalkulačka '!DM54</f>
        <v>0</v>
      </c>
      <c r="K44" s="156" t="str">
        <f>'Krok 1- Kalkulačka '!N54</f>
        <v>Out (znižuje náklady)</v>
      </c>
      <c r="L44" s="205">
        <f>'Krok 1- Kalkulačka '!DP54</f>
        <v>0</v>
      </c>
      <c r="M44" s="158">
        <f>'Krok 1- Kalkulačka '!ED54</f>
        <v>0</v>
      </c>
    </row>
    <row r="45" spans="1:15" ht="293.25" x14ac:dyDescent="0.2">
      <c r="A45" s="156">
        <f>'Krok 1- Kalkulačka '!B57</f>
        <v>17</v>
      </c>
      <c r="B45" s="156" t="str">
        <f>'Krok 1- Kalkulačka '!C57</f>
        <v>vypustenie úkonu a poplatku za schválenie základného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2431 - iba v opatrení č. 5/2021 v znení opatrenia č. 8/2024)</v>
      </c>
      <c r="C45" s="156" t="str">
        <f>'Krok 1- Kalkulačka '!D57</f>
        <v>nariadenie (EÚ) 2017/1129 v platnom znení</v>
      </c>
      <c r="D45" s="156" t="str">
        <f>'Krok 1- Kalkulačka '!E57</f>
        <v>Čl. 8 a 20</v>
      </c>
      <c r="E45" s="156" t="str">
        <f>'Krok 1- Kalkulačka '!F57</f>
        <v>1.SK</v>
      </c>
      <c r="F45" s="159">
        <f>IF('Krok 1- Kalkulačka '!G57&gt;0,'Krok 1- Kalkulačka '!G57,"-")</f>
        <v>46388</v>
      </c>
      <c r="G45" s="156" t="str">
        <f>'Krok 1- Kalkulačka '!K57</f>
        <v>vyhlasovatelia verejnej ponuky cenných papierov, ktorí nie sú emitentmi cenných papierov, ktoré sú predmetom verejnej ponuky cenných papierov a osoby, ktoré nie sú emitentmi žiadajúce o prijatie na obchodovanie na regulovanom trhu</v>
      </c>
      <c r="H45" s="157">
        <f>'Krok 1- Kalkulačka '!L57</f>
        <v>0</v>
      </c>
      <c r="I45" s="158">
        <f>'Krok 1- Kalkulačka '!DL57</f>
        <v>0</v>
      </c>
      <c r="J45" s="158">
        <f>'Krok 1- Kalkulačka '!DM57</f>
        <v>0</v>
      </c>
      <c r="K45" s="156" t="str">
        <f>'Krok 1- Kalkulačka '!N57</f>
        <v>Out (znižuje náklady)</v>
      </c>
      <c r="L45" s="205">
        <f>'Krok 1- Kalkulačka '!DP57</f>
        <v>0</v>
      </c>
      <c r="M45" s="158">
        <f>'Krok 1- Kalkulačka '!ED57</f>
        <v>0</v>
      </c>
    </row>
    <row r="46" spans="1:15" ht="293.25" x14ac:dyDescent="0.2">
      <c r="A46" s="156">
        <f>'Krok 1- Kalkulačka '!B60</f>
        <v>18</v>
      </c>
      <c r="B46" s="156" t="str">
        <f>'Krok 1- Kalkulačka '!C60</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2432 - iba v opatrení č. 5/2021 v znení opatrenia č. 8/2024)</v>
      </c>
      <c r="C46" s="156" t="str">
        <f>'Krok 1- Kalkulačka '!D60</f>
        <v>nariadenie (EÚ) 2017/1129 v platnom znení</v>
      </c>
      <c r="D46" s="156" t="str">
        <f>'Krok 1- Kalkulačka '!E60</f>
        <v>Čl. 8 a 21</v>
      </c>
      <c r="E46" s="156" t="str">
        <f>'Krok 1- Kalkulačka '!F60</f>
        <v>1.SK</v>
      </c>
      <c r="F46" s="159">
        <f>IF('Krok 1- Kalkulačka '!G60&gt;0,'Krok 1- Kalkulačka '!G60,"-")</f>
        <v>46388</v>
      </c>
      <c r="G46" s="156" t="str">
        <f>'Krok 1- Kalkulačka '!K60</f>
        <v>vyhlasovatelia verejnej ponuky cenných papierov, ktorí nie sú emitentmi cenných papierov, ktoré sú predmetom verejnej ponuky cenných papierov a osoby, ktoré nie sú emitentmi žiadajúce o prijatie na obchodovanie na regulovanom trhu</v>
      </c>
      <c r="H46" s="157">
        <f>'Krok 1- Kalkulačka '!L60</f>
        <v>0</v>
      </c>
      <c r="I46" s="158">
        <f>'Krok 1- Kalkulačka '!DL60</f>
        <v>0</v>
      </c>
      <c r="J46" s="158">
        <f>'Krok 1- Kalkulačka '!DM60</f>
        <v>0</v>
      </c>
      <c r="K46" s="156" t="str">
        <f>'Krok 1- Kalkulačka '!N60</f>
        <v>Out (znižuje náklady)</v>
      </c>
      <c r="L46" s="205">
        <f>'Krok 1- Kalkulačka '!DP60</f>
        <v>0</v>
      </c>
      <c r="M46" s="158">
        <f>'Krok 1- Kalkulačka '!ED60</f>
        <v>0</v>
      </c>
    </row>
    <row r="47" spans="1:15" ht="293.25" x14ac:dyDescent="0.2">
      <c r="A47" s="156">
        <f>'Krok 1- Kalkulačka '!B63</f>
        <v>19</v>
      </c>
      <c r="B47" s="156" t="str">
        <f>'Krok 1- Kalkulačka '!C63</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2433 - iba v opatrení č. 5/2021 v znení opatrenia č. 8/2024)</v>
      </c>
      <c r="C47" s="156" t="str">
        <f>'Krok 1- Kalkulačka '!D63</f>
        <v>nariadenie (EÚ) 2017/1129 v platnom znení</v>
      </c>
      <c r="D47" s="156" t="str">
        <f>'Krok 1- Kalkulačka '!E63</f>
        <v>Čl. 8 a 22</v>
      </c>
      <c r="E47" s="156" t="str">
        <f>'Krok 1- Kalkulačka '!F63</f>
        <v>1.SK</v>
      </c>
      <c r="F47" s="159">
        <f>IF('Krok 1- Kalkulačka '!G63&gt;0,'Krok 1- Kalkulačka '!G63,"-")</f>
        <v>46388</v>
      </c>
      <c r="G47" s="156" t="str">
        <f>'Krok 1- Kalkulačka '!K63</f>
        <v>vyhlasovatelia verejnej ponuky cenných papierov, ktorí nie sú emitentmi cenných papierov, ktoré sú predmetom verejnej ponuky cenných papierov a osoby, ktoré nie sú emitentmi žiadajúce o prijatie na obchodovanie na regulovanom trhu</v>
      </c>
      <c r="H47" s="157">
        <f>'Krok 1- Kalkulačka '!L63</f>
        <v>0</v>
      </c>
      <c r="I47" s="158">
        <f>'Krok 1- Kalkulačka '!DL63</f>
        <v>0</v>
      </c>
      <c r="J47" s="158">
        <f>'Krok 1- Kalkulačka '!DM63</f>
        <v>0</v>
      </c>
      <c r="K47" s="156" t="str">
        <f>'Krok 1- Kalkulačka '!N63</f>
        <v>Out (znižuje náklady)</v>
      </c>
      <c r="L47" s="205">
        <f>'Krok 1- Kalkulačka '!DP63</f>
        <v>0</v>
      </c>
      <c r="M47" s="158">
        <f>'Krok 1- Kalkulačka '!ED63</f>
        <v>0</v>
      </c>
    </row>
    <row r="48" spans="1:15" ht="293.25" x14ac:dyDescent="0.2">
      <c r="A48" s="156">
        <f>'Krok 1- Kalkulačka '!B66</f>
        <v>20</v>
      </c>
      <c r="B48" s="156" t="str">
        <f>'Krok 1- Kalkulačka '!C66</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2434 - iba v opatrení č. 5/2021 v znení opatrenia č. 8/2024)</v>
      </c>
      <c r="C48" s="156" t="str">
        <f>'Krok 1- Kalkulačka '!D66</f>
        <v>nariadenie (EÚ) 2017/1129 v platnom znení</v>
      </c>
      <c r="D48" s="156" t="str">
        <f>'Krok 1- Kalkulačka '!E66</f>
        <v>Čl. 8 a 23</v>
      </c>
      <c r="E48" s="156" t="str">
        <f>'Krok 1- Kalkulačka '!F66</f>
        <v>1.SK</v>
      </c>
      <c r="F48" s="159">
        <f>IF('Krok 1- Kalkulačka '!G66&gt;0,'Krok 1- Kalkulačka '!G66,"-")</f>
        <v>46388</v>
      </c>
      <c r="G48" s="156" t="str">
        <f>'Krok 1- Kalkulačka '!K66</f>
        <v>vyhlasovatelia verejnej ponuky cenných papierov, ktorí nie sú emitentmi cenných papierov, ktoré sú predmetom verejnej ponuky cenných papierov a osoby, ktoré nie sú emitentmi žiadajúce o prijatie na obchodovanie na regulovanom trhu</v>
      </c>
      <c r="H48" s="157">
        <f>'Krok 1- Kalkulačka '!L66</f>
        <v>0</v>
      </c>
      <c r="I48" s="158">
        <f>'Krok 1- Kalkulačka '!DL66</f>
        <v>0</v>
      </c>
      <c r="J48" s="158">
        <f>'Krok 1- Kalkulačka '!DM66</f>
        <v>0</v>
      </c>
      <c r="K48" s="156" t="str">
        <f>'Krok 1- Kalkulačka '!N66</f>
        <v>Out (znižuje náklady)</v>
      </c>
      <c r="L48" s="205">
        <f>'Krok 1- Kalkulačka '!DP66</f>
        <v>0</v>
      </c>
      <c r="M48" s="158">
        <f>'Krok 1- Kalkulačka '!ED66</f>
        <v>0</v>
      </c>
    </row>
    <row r="49" spans="1:13" ht="63.75" x14ac:dyDescent="0.2">
      <c r="A49" s="156">
        <f>'Krok 1- Kalkulačka '!B69</f>
        <v>21</v>
      </c>
      <c r="B49" s="156" t="str">
        <f>'Krok 1- Kalkulačka '!C69</f>
        <v>vypustenie úkonu a poplatku za schválenie prospektu cenného papiera vypracovaného ako jeden dokument, ak je žiadateľom emitent (špecifický symbol 2411 - iba v opatrení č. 5/2021 v znení opatrenia č. 8/2024)</v>
      </c>
      <c r="C49" s="156" t="str">
        <f>'Krok 1- Kalkulačka '!D69</f>
        <v>nariadenie (EÚ) 2017/1129 v platnom znení</v>
      </c>
      <c r="D49" s="156" t="str">
        <f>'Krok 1- Kalkulačka '!E69</f>
        <v>Čl. 6 a 20</v>
      </c>
      <c r="E49" s="156" t="str">
        <f>'Krok 1- Kalkulačka '!F69</f>
        <v>1.SK</v>
      </c>
      <c r="F49" s="159">
        <f>IF('Krok 1- Kalkulačka '!G69&gt;0,'Krok 1- Kalkulačka '!G69,"-")</f>
        <v>46388</v>
      </c>
      <c r="G49" s="156" t="str">
        <f>'Krok 1- Kalkulačka '!K69</f>
        <v>emitenti</v>
      </c>
      <c r="H49" s="157">
        <f>'Krok 1- Kalkulačka '!L69</f>
        <v>29</v>
      </c>
      <c r="I49" s="158">
        <f>'Krok 1- Kalkulačka '!DL69</f>
        <v>162.5</v>
      </c>
      <c r="J49" s="158">
        <f>'Krok 1- Kalkulačka '!DM69</f>
        <v>4712.5</v>
      </c>
      <c r="K49" s="156" t="str">
        <f>'Krok 1- Kalkulačka '!N69</f>
        <v>Out (znižuje náklady)</v>
      </c>
      <c r="L49" s="205">
        <f>'Krok 1- Kalkulačka '!DP69</f>
        <v>4712.5</v>
      </c>
      <c r="M49" s="158">
        <f>'Krok 1- Kalkulačka '!ED69</f>
        <v>0</v>
      </c>
    </row>
    <row r="50" spans="1:13" ht="63.75" x14ac:dyDescent="0.2">
      <c r="A50" s="156">
        <f>'Krok 1- Kalkulačka '!B72</f>
        <v>22</v>
      </c>
      <c r="B50" s="156" t="str">
        <f>'Krok 1- Kalkulačka '!C72</f>
        <v>vypustenie úkonu a poplatku za schválenie prospektu cenného papiera skladajúceho sa zo samostatných dokumentov, ak je žiadateľom emitent (špecifický symbol 2412 - iba v opatrení č. 5/2021 v znení opatrenia č. 8/2024)</v>
      </c>
      <c r="C50" s="156" t="str">
        <f>'Krok 1- Kalkulačka '!D72</f>
        <v>nariadenie (EÚ) 2017/1129 v platnom znení</v>
      </c>
      <c r="D50" s="156" t="str">
        <f>'Krok 1- Kalkulačka '!E72</f>
        <v>Čl. 10 a 20</v>
      </c>
      <c r="E50" s="156" t="str">
        <f>'Krok 1- Kalkulačka '!F72</f>
        <v>1.SK</v>
      </c>
      <c r="F50" s="159">
        <f>IF('Krok 1- Kalkulačka '!G72&gt;0,'Krok 1- Kalkulačka '!G72,"-")</f>
        <v>46388</v>
      </c>
      <c r="G50" s="156" t="str">
        <f>'Krok 1- Kalkulačka '!K72</f>
        <v>emitenti</v>
      </c>
      <c r="H50" s="157">
        <f>'Krok 1- Kalkulačka '!L72</f>
        <v>0</v>
      </c>
      <c r="I50" s="158">
        <f>'Krok 1- Kalkulačka '!DL72</f>
        <v>0</v>
      </c>
      <c r="J50" s="158">
        <f>'Krok 1- Kalkulačka '!DM72</f>
        <v>0</v>
      </c>
      <c r="K50" s="156" t="str">
        <f>'Krok 1- Kalkulačka '!N72</f>
        <v>Out (znižuje náklady)</v>
      </c>
      <c r="L50" s="205">
        <f>'Krok 1- Kalkulačka '!DP72</f>
        <v>0</v>
      </c>
      <c r="M50" s="158">
        <f>'Krok 1- Kalkulačka '!ED72</f>
        <v>0</v>
      </c>
    </row>
    <row r="51" spans="1:13" ht="63.75" x14ac:dyDescent="0.2">
      <c r="A51" s="156">
        <f>'Krok 1- Kalkulačka '!B75</f>
        <v>23</v>
      </c>
      <c r="B51" s="156" t="str">
        <f>'Krok 1- Kalkulačka '!C75</f>
        <v>vypustenie úkonu a poplatku za schválenie prospektu cenného papiera skladajúceho sa zo samostatných dokumentov, ak je žiadateľom emitent (špecifický symbol 2413 - iba v opatrení č. 5/2021 v znení opatrenia č. 8/2024)</v>
      </c>
      <c r="C51" s="156" t="str">
        <f>'Krok 1- Kalkulačka '!D75</f>
        <v>nariadenie (EÚ) 2017/1129 v platnom znení</v>
      </c>
      <c r="D51" s="156" t="str">
        <f>'Krok 1- Kalkulačka '!E75</f>
        <v>Čl. 10 a 20</v>
      </c>
      <c r="E51" s="156" t="str">
        <f>'Krok 1- Kalkulačka '!F75</f>
        <v>1.SK</v>
      </c>
      <c r="F51" s="159">
        <f>IF('Krok 1- Kalkulačka '!G75&gt;0,'Krok 1- Kalkulačka '!G75,"-")</f>
        <v>46388</v>
      </c>
      <c r="G51" s="156" t="str">
        <f>'Krok 1- Kalkulačka '!K75</f>
        <v>emitenti</v>
      </c>
      <c r="H51" s="157">
        <f>'Krok 1- Kalkulačka '!L75</f>
        <v>0</v>
      </c>
      <c r="I51" s="158">
        <f>'Krok 1- Kalkulačka '!DL75</f>
        <v>0</v>
      </c>
      <c r="J51" s="158">
        <f>'Krok 1- Kalkulačka '!DM75</f>
        <v>0</v>
      </c>
      <c r="K51" s="156" t="str">
        <f>'Krok 1- Kalkulačka '!N75</f>
        <v>Out (znižuje náklady)</v>
      </c>
      <c r="L51" s="205">
        <f>'Krok 1- Kalkulačka '!DP75</f>
        <v>0</v>
      </c>
      <c r="M51" s="158">
        <f>'Krok 1- Kalkulačka '!ED75</f>
        <v>0</v>
      </c>
    </row>
    <row r="52" spans="1:13" ht="63.75" x14ac:dyDescent="0.2">
      <c r="A52" s="156">
        <f>'Krok 1- Kalkulačka '!B78</f>
        <v>24</v>
      </c>
      <c r="B52" s="156" t="str">
        <f>'Krok 1- Kalkulačka '!C78</f>
        <v>vypustenie úkonu a poplatku za schválenie prospektu cenného papiera skladajúceho sa zo samostatných dokumentov, ak je žiadateľom emitent (špecifický symbol 2414 - iba v opatrení č. 5/2021 v znení opatrenia č. 8/2024)</v>
      </c>
      <c r="C52" s="156" t="str">
        <f>'Krok 1- Kalkulačka '!D78</f>
        <v>nariadenie (EÚ) 2017/1129 v platnom znení</v>
      </c>
      <c r="D52" s="156" t="str">
        <f>'Krok 1- Kalkulačka '!E78</f>
        <v>Čl. 10 a 20</v>
      </c>
      <c r="E52" s="156" t="str">
        <f>'Krok 1- Kalkulačka '!F78</f>
        <v>1.SK</v>
      </c>
      <c r="F52" s="159">
        <f>IF('Krok 1- Kalkulačka '!G78&gt;0,'Krok 1- Kalkulačka '!G78,"-")</f>
        <v>46388</v>
      </c>
      <c r="G52" s="156" t="str">
        <f>'Krok 1- Kalkulačka '!K78</f>
        <v>emitenti</v>
      </c>
      <c r="H52" s="157">
        <f>'Krok 1- Kalkulačka '!L78</f>
        <v>0</v>
      </c>
      <c r="I52" s="158">
        <f>'Krok 1- Kalkulačka '!DL78</f>
        <v>0</v>
      </c>
      <c r="J52" s="158">
        <f>'Krok 1- Kalkulačka '!DM78</f>
        <v>0</v>
      </c>
      <c r="K52" s="156" t="str">
        <f>'Krok 1- Kalkulačka '!N78</f>
        <v>Out (znižuje náklady)</v>
      </c>
      <c r="L52" s="205">
        <f>'Krok 1- Kalkulačka '!DP78</f>
        <v>0</v>
      </c>
      <c r="M52" s="158">
        <f>'Krok 1- Kalkulačka '!ED78</f>
        <v>0</v>
      </c>
    </row>
    <row r="53" spans="1:13" ht="293.25" x14ac:dyDescent="0.2">
      <c r="A53" s="156">
        <f>'Krok 1- Kalkulačka '!B81</f>
        <v>25</v>
      </c>
      <c r="B53" s="156" t="str">
        <f>'Krok 1- Kalkulačka '!C81</f>
        <v>vypustenie úkonu a poplatku za schválenie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2418 - iba v opatrení č. 5/2021 v znení opatrenia č. 8/2024)</v>
      </c>
      <c r="C53" s="156" t="str">
        <f>'Krok 1- Kalkulačka '!D81</f>
        <v>nariadenie (EÚ) 2017/1129 v platnom znení</v>
      </c>
      <c r="D53" s="156" t="str">
        <f>'Krok 1- Kalkulačka '!E81</f>
        <v>Čl. 6 a 20</v>
      </c>
      <c r="E53" s="156" t="str">
        <f>'Krok 1- Kalkulačka '!F81</f>
        <v>1.SK</v>
      </c>
      <c r="F53" s="159">
        <f>IF('Krok 1- Kalkulačka '!G81&gt;0,'Krok 1- Kalkulačka '!G81,"-")</f>
        <v>46388</v>
      </c>
      <c r="G53" s="156" t="str">
        <f>'Krok 1- Kalkulačka '!K81</f>
        <v>vyhlasovatelia verejnej ponuky cenných papierov, ktorí nie sú emitentmi cenných papierov, ktoré sú predmetom verejnej ponuky cenných papierov a osoby, ktoré nie sú emitentmi žiadajúce o prijatie na obchodovanie na regulovanom trhu</v>
      </c>
      <c r="H53" s="157">
        <f>'Krok 1- Kalkulačka '!L81</f>
        <v>1</v>
      </c>
      <c r="I53" s="158">
        <f>'Krok 1- Kalkulačka '!DL81</f>
        <v>25</v>
      </c>
      <c r="J53" s="158">
        <f>'Krok 1- Kalkulačka '!DM81</f>
        <v>25</v>
      </c>
      <c r="K53" s="156" t="str">
        <f>'Krok 1- Kalkulačka '!N81</f>
        <v>Out (znižuje náklady)</v>
      </c>
      <c r="L53" s="205">
        <f>'Krok 1- Kalkulačka '!DP81</f>
        <v>25</v>
      </c>
      <c r="M53" s="158">
        <f>'Krok 1- Kalkulačka '!ED81</f>
        <v>0</v>
      </c>
    </row>
    <row r="54" spans="1:13" ht="293.25" x14ac:dyDescent="0.2">
      <c r="A54" s="156">
        <f>'Krok 1- Kalkulačka '!B84</f>
        <v>26</v>
      </c>
      <c r="B54" s="156" t="str">
        <f>'Krok 1- Kalkulačka '!C84</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2419 - iba v opatrení č. 5/2021 v znení opatrenia č. 8/2024)</v>
      </c>
      <c r="C54" s="156" t="str">
        <f>'Krok 1- Kalkulačka '!D84</f>
        <v>nariadenie (EÚ) 2017/1129 v platnom znení</v>
      </c>
      <c r="D54" s="156" t="str">
        <f>'Krok 1- Kalkulačka '!E84</f>
        <v>Čl. 10 a 20</v>
      </c>
      <c r="E54" s="156" t="str">
        <f>'Krok 1- Kalkulačka '!F84</f>
        <v>1.SK</v>
      </c>
      <c r="F54" s="159">
        <f>IF('Krok 1- Kalkulačka '!G84&gt;0,'Krok 1- Kalkulačka '!G84,"-")</f>
        <v>46388</v>
      </c>
      <c r="G54" s="156" t="str">
        <f>'Krok 1- Kalkulačka '!K84</f>
        <v>vyhlasovatelia verejnej ponuky cenných papierov, ktorí nie sú emitentmi cenných papierov, ktoré sú predmetom verejnej ponuky cenných papierov a osoby, ktoré nie sú emitentmi žiadajúce o prijatie na obchodovanie na regulovanom trhu</v>
      </c>
      <c r="H54" s="157">
        <f>'Krok 1- Kalkulačka '!L84</f>
        <v>0</v>
      </c>
      <c r="I54" s="158">
        <f>'Krok 1- Kalkulačka '!DL84</f>
        <v>0</v>
      </c>
      <c r="J54" s="158">
        <f>'Krok 1- Kalkulačka '!DM84</f>
        <v>0</v>
      </c>
      <c r="K54" s="156" t="str">
        <f>'Krok 1- Kalkulačka '!N84</f>
        <v>Out (znižuje náklady)</v>
      </c>
      <c r="L54" s="205">
        <f>'Krok 1- Kalkulačka '!DP84</f>
        <v>0</v>
      </c>
      <c r="M54" s="158">
        <f>'Krok 1- Kalkulačka '!ED84</f>
        <v>0</v>
      </c>
    </row>
    <row r="55" spans="1:13" ht="293.25" x14ac:dyDescent="0.2">
      <c r="A55" s="156">
        <f>'Krok 1- Kalkulačka '!B87</f>
        <v>27</v>
      </c>
      <c r="B55" s="156" t="str">
        <f>'Krok 1- Kalkulačka '!C87</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2420 - iba v opatrení č. 5/2021 v znení opatrenia č. 8/2024)</v>
      </c>
      <c r="C55" s="156" t="str">
        <f>'Krok 1- Kalkulačka '!D87</f>
        <v>nariadenie (EÚ) 2017/1129 v platnom znení</v>
      </c>
      <c r="D55" s="156" t="str">
        <f>'Krok 1- Kalkulačka '!E87</f>
        <v>Čl. 10 a 20</v>
      </c>
      <c r="E55" s="156" t="str">
        <f>'Krok 1- Kalkulačka '!F87</f>
        <v>1.SK</v>
      </c>
      <c r="F55" s="159">
        <f>IF('Krok 1- Kalkulačka '!G87&gt;0,'Krok 1- Kalkulačka '!G87,"-")</f>
        <v>46388</v>
      </c>
      <c r="G55" s="156" t="str">
        <f>'Krok 1- Kalkulačka '!K87</f>
        <v>vyhlasovatelia verejnej ponuky cenných papierov, ktorí nie sú emitentmi cenných papierov, ktoré sú predmetom verejnej ponuky cenných papierov a osoby, ktoré nie sú emitentmi žiadajúce o prijatie na obchodovanie na regulovanom trhu</v>
      </c>
      <c r="H55" s="157">
        <f>'Krok 1- Kalkulačka '!L87</f>
        <v>0</v>
      </c>
      <c r="I55" s="158">
        <f>'Krok 1- Kalkulačka '!DL87</f>
        <v>0</v>
      </c>
      <c r="J55" s="158">
        <f>'Krok 1- Kalkulačka '!DM87</f>
        <v>0</v>
      </c>
      <c r="K55" s="156" t="str">
        <f>'Krok 1- Kalkulačka '!N87</f>
        <v>Out (znižuje náklady)</v>
      </c>
      <c r="L55" s="205">
        <f>'Krok 1- Kalkulačka '!DP87</f>
        <v>0</v>
      </c>
      <c r="M55" s="158">
        <f>'Krok 1- Kalkulačka '!ED87</f>
        <v>0</v>
      </c>
    </row>
    <row r="56" spans="1:13" ht="293.25" x14ac:dyDescent="0.2">
      <c r="A56" s="156">
        <f>'Krok 1- Kalkulačka '!B90</f>
        <v>28</v>
      </c>
      <c r="B56" s="156" t="str">
        <f>'Krok 1- Kalkulačka '!C90</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2421 - iba v opatrení č. 5/2021 v znení opatrenia č. 8/2024)</v>
      </c>
      <c r="C56" s="156" t="str">
        <f>'Krok 1- Kalkulačka '!D90</f>
        <v>nariadenie (EÚ) 2017/1129 v platnom znení</v>
      </c>
      <c r="D56" s="156" t="str">
        <f>'Krok 1- Kalkulačka '!E90</f>
        <v>Čl. 10 a 20</v>
      </c>
      <c r="E56" s="156" t="str">
        <f>'Krok 1- Kalkulačka '!F90</f>
        <v>1.SK</v>
      </c>
      <c r="F56" s="159">
        <f>IF('Krok 1- Kalkulačka '!G90&gt;0,'Krok 1- Kalkulačka '!G90,"-")</f>
        <v>46388</v>
      </c>
      <c r="G56" s="156" t="str">
        <f>'Krok 1- Kalkulačka '!K90</f>
        <v>vyhlasovatelia verejnej ponuky cenných papierov, ktorí nie sú emitentmi cenných papierov, ktoré sú predmetom verejnej ponuky cenných papierov a osoby, ktoré nie sú emitentmi žiadajúce o prijatie na obchodovanie na regulovanom trhu</v>
      </c>
      <c r="H56" s="157">
        <f>'Krok 1- Kalkulačka '!L90</f>
        <v>0</v>
      </c>
      <c r="I56" s="158">
        <f>'Krok 1- Kalkulačka '!DL90</f>
        <v>0</v>
      </c>
      <c r="J56" s="158">
        <f>'Krok 1- Kalkulačka '!DM90</f>
        <v>0</v>
      </c>
      <c r="K56" s="156" t="str">
        <f>'Krok 1- Kalkulačka '!N90</f>
        <v>Out (znižuje náklady)</v>
      </c>
      <c r="L56" s="205">
        <f>'Krok 1- Kalkulačka '!DP90</f>
        <v>0</v>
      </c>
      <c r="M56" s="158">
        <f>'Krok 1- Kalkulačka '!ED90</f>
        <v>0</v>
      </c>
    </row>
    <row r="57" spans="1:13" ht="165.75" x14ac:dyDescent="0.2">
      <c r="A57" s="156">
        <f>'Krok 1- Kalkulačka '!B93</f>
        <v>29</v>
      </c>
      <c r="B57" s="156" t="str">
        <f>'Krok 1- Kalkulačka '!C93</f>
        <v>vypustenie úkonu a poplatku za schválenie univerzálneho registračného dokumentu (špecifický symbol 2435 - iba v opatrení č. 5/2021 v znení opatrenia č. 8/2024)</v>
      </c>
      <c r="C57" s="156" t="str">
        <f>'Krok 1- Kalkulačka '!D93</f>
        <v>nariadenie (EÚ) 2017/1129 v platnom znení</v>
      </c>
      <c r="D57" s="156" t="str">
        <f>'Krok 1- Kalkulačka '!E93</f>
        <v>Čl. 9 a 20</v>
      </c>
      <c r="E57" s="156" t="str">
        <f>'Krok 1- Kalkulačka '!F93</f>
        <v>1.SK</v>
      </c>
      <c r="F57" s="159">
        <f>IF('Krok 1- Kalkulačka '!G93&gt;0,'Krok 1- Kalkulačka '!G93,"-")</f>
        <v>46388</v>
      </c>
      <c r="G57" s="156" t="str">
        <f>'Krok 1- Kalkulačka '!K93</f>
        <v>emitenti, vyhlasovatelia verejnej ponuky cenných papierov a osoby žiadajúce o prijatie na obchodovanie na regulovanom trhu</v>
      </c>
      <c r="H57" s="157">
        <f>'Krok 1- Kalkulačka '!L93</f>
        <v>0</v>
      </c>
      <c r="I57" s="158">
        <f>'Krok 1- Kalkulačka '!DL93</f>
        <v>0</v>
      </c>
      <c r="J57" s="158">
        <f>'Krok 1- Kalkulačka '!DM93</f>
        <v>0</v>
      </c>
      <c r="K57" s="156" t="str">
        <f>'Krok 1- Kalkulačka '!N93</f>
        <v>Out (znižuje náklady)</v>
      </c>
      <c r="L57" s="205">
        <f>'Krok 1- Kalkulačka '!DP93</f>
        <v>0</v>
      </c>
      <c r="M57" s="158">
        <f>'Krok 1- Kalkulačka '!ED93</f>
        <v>0</v>
      </c>
    </row>
    <row r="58" spans="1:13" ht="63.75" x14ac:dyDescent="0.2">
      <c r="A58" s="156">
        <f>'Krok 1- Kalkulačka '!B96</f>
        <v>30</v>
      </c>
      <c r="B58" s="156" t="str">
        <f>'Krok 1- Kalkulačka '!C96</f>
        <v>vypustenie úkonu a poplatku za schválenie zjednodušeného prospektu cenného papiera vypracovaného ako jeden dokument, ak je žiadateľom emitent (špecifický symbol 2436 - iba v opatrení č. 5/2021 v znení opatrenia č. 8/2024)</v>
      </c>
      <c r="C58" s="156" t="str">
        <f>'Krok 1- Kalkulačka '!D96</f>
        <v>nariadenie (EÚ) 2017/1129 v platnom znení</v>
      </c>
      <c r="D58" s="156" t="str">
        <f>'Krok 1- Kalkulačka '!E96</f>
        <v>Čl. 14 a 20</v>
      </c>
      <c r="E58" s="156" t="str">
        <f>'Krok 1- Kalkulačka '!F96</f>
        <v>1.SK</v>
      </c>
      <c r="F58" s="159">
        <f>IF('Krok 1- Kalkulačka '!G96&gt;0,'Krok 1- Kalkulačka '!G96,"-")</f>
        <v>46388</v>
      </c>
      <c r="G58" s="156" t="str">
        <f>'Krok 1- Kalkulačka '!K96</f>
        <v>emitenti</v>
      </c>
      <c r="H58" s="157">
        <f>'Krok 1- Kalkulačka '!L96</f>
        <v>0</v>
      </c>
      <c r="I58" s="158">
        <f>'Krok 1- Kalkulačka '!DL96</f>
        <v>0</v>
      </c>
      <c r="J58" s="158">
        <f>'Krok 1- Kalkulačka '!DM96</f>
        <v>0</v>
      </c>
      <c r="K58" s="156" t="str">
        <f>'Krok 1- Kalkulačka '!N96</f>
        <v>Out (znižuje náklady)</v>
      </c>
      <c r="L58" s="205">
        <f>'Krok 1- Kalkulačka '!DP96</f>
        <v>0</v>
      </c>
      <c r="M58" s="158">
        <f>'Krok 1- Kalkulačka '!ED96</f>
        <v>0</v>
      </c>
    </row>
    <row r="59" spans="1:13" ht="63.75" x14ac:dyDescent="0.2">
      <c r="A59" s="156">
        <f>'Krok 1- Kalkulačka '!B99</f>
        <v>31</v>
      </c>
      <c r="B59" s="156" t="str">
        <f>'Krok 1- Kalkulačka '!C99</f>
        <v>vypustenie úkonu a poplatku za schválenie zjednodušeného prospektu skladajúceho sa zo samostatných dokumentov, ak je žiadateľom emitent (špecifický symbol 2437- iba v opatrení č. 5/2021 v znení opatrenia č. 8/2024)</v>
      </c>
      <c r="C59" s="156" t="str">
        <f>'Krok 1- Kalkulačka '!D99</f>
        <v>nariadenie (EÚ) 2017/1129 v platnom znení</v>
      </c>
      <c r="D59" s="156" t="str">
        <f>'Krok 1- Kalkulačka '!E99</f>
        <v>Čl. 14 a 20</v>
      </c>
      <c r="E59" s="156" t="str">
        <f>'Krok 1- Kalkulačka '!F99</f>
        <v>1.SK</v>
      </c>
      <c r="F59" s="159">
        <f>IF('Krok 1- Kalkulačka '!G99&gt;0,'Krok 1- Kalkulačka '!G99,"-")</f>
        <v>46388</v>
      </c>
      <c r="G59" s="156" t="str">
        <f>'Krok 1- Kalkulačka '!K99</f>
        <v>emitenti</v>
      </c>
      <c r="H59" s="157">
        <f>'Krok 1- Kalkulačka '!L99</f>
        <v>0</v>
      </c>
      <c r="I59" s="158">
        <f>'Krok 1- Kalkulačka '!DL99</f>
        <v>0</v>
      </c>
      <c r="J59" s="158">
        <f>'Krok 1- Kalkulačka '!DM99</f>
        <v>0</v>
      </c>
      <c r="K59" s="156" t="str">
        <f>'Krok 1- Kalkulačka '!N99</f>
        <v>Out (znižuje náklady)</v>
      </c>
      <c r="L59" s="205">
        <f>'Krok 1- Kalkulačka '!DP99</f>
        <v>0</v>
      </c>
      <c r="M59" s="158">
        <f>'Krok 1- Kalkulačka '!ED99</f>
        <v>0</v>
      </c>
    </row>
    <row r="60" spans="1:13" ht="63.75" x14ac:dyDescent="0.2">
      <c r="A60" s="156">
        <f>'Krok 1- Kalkulačka '!B102</f>
        <v>32</v>
      </c>
      <c r="B60" s="156" t="str">
        <f>'Krok 1- Kalkulačka '!C102</f>
        <v>vypustenie úkonu a poplatku za schválenie zjednodušeného prospektu skladajúceho sa zo samostatných dokumentov, ak je žiadateľom emitent (špecifický symbol 2438- iba v opatrení č. 5/2021 v znení opatrenia č. 8/2024)</v>
      </c>
      <c r="C60" s="156" t="str">
        <f>'Krok 1- Kalkulačka '!D102</f>
        <v>nariadenie (EÚ) 2017/1129 v platnom znení</v>
      </c>
      <c r="D60" s="156" t="str">
        <f>'Krok 1- Kalkulačka '!E102</f>
        <v>Čl. 14 a 20</v>
      </c>
      <c r="E60" s="156" t="str">
        <f>'Krok 1- Kalkulačka '!F102</f>
        <v>1.SK</v>
      </c>
      <c r="F60" s="159">
        <f>IF('Krok 1- Kalkulačka '!G102&gt;0,'Krok 1- Kalkulačka '!G102,"-")</f>
        <v>46388</v>
      </c>
      <c r="G60" s="156" t="str">
        <f>'Krok 1- Kalkulačka '!K102</f>
        <v>emitenti</v>
      </c>
      <c r="H60" s="157">
        <f>'Krok 1- Kalkulačka '!L102</f>
        <v>0</v>
      </c>
      <c r="I60" s="158">
        <f>'Krok 1- Kalkulačka '!DL102</f>
        <v>0</v>
      </c>
      <c r="J60" s="158">
        <f>'Krok 1- Kalkulačka '!DM102</f>
        <v>0</v>
      </c>
      <c r="K60" s="156" t="str">
        <f>'Krok 1- Kalkulačka '!N102</f>
        <v>Out (znižuje náklady)</v>
      </c>
      <c r="L60" s="205">
        <f>'Krok 1- Kalkulačka '!DP102</f>
        <v>0</v>
      </c>
      <c r="M60" s="158">
        <f>'Krok 1- Kalkulačka '!ED102</f>
        <v>0</v>
      </c>
    </row>
    <row r="61" spans="1:13" ht="63.75" x14ac:dyDescent="0.2">
      <c r="A61" s="156">
        <f>'Krok 1- Kalkulačka '!B105</f>
        <v>33</v>
      </c>
      <c r="B61" s="156" t="str">
        <f>'Krok 1- Kalkulačka '!C105</f>
        <v>vypustenie úkonu a poplatku za schválenie zjednodušeného prospektu skladajúceho sa zo samostatných dokumentov, ak je žiadateľom emitent (špecifický symbol 2439 - iba v opatrení č. 5/2021 v znení opatrenia č. 8/2024)</v>
      </c>
      <c r="C61" s="156" t="str">
        <f>'Krok 1- Kalkulačka '!D105</f>
        <v>nariadenie (EÚ) 2017/1129 v platnom znení</v>
      </c>
      <c r="D61" s="156" t="str">
        <f>'Krok 1- Kalkulačka '!E105</f>
        <v>Čl. 14 a 20</v>
      </c>
      <c r="E61" s="156" t="str">
        <f>'Krok 1- Kalkulačka '!F105</f>
        <v>1.SK</v>
      </c>
      <c r="F61" s="159">
        <f>IF('Krok 1- Kalkulačka '!G105&gt;0,'Krok 1- Kalkulačka '!G105,"-")</f>
        <v>46388</v>
      </c>
      <c r="G61" s="156" t="str">
        <f>'Krok 1- Kalkulačka '!K105</f>
        <v>emitenti</v>
      </c>
      <c r="H61" s="157">
        <f>'Krok 1- Kalkulačka '!L105</f>
        <v>0</v>
      </c>
      <c r="I61" s="158">
        <f>'Krok 1- Kalkulačka '!DL105</f>
        <v>0</v>
      </c>
      <c r="J61" s="158">
        <f>'Krok 1- Kalkulačka '!DM105</f>
        <v>0</v>
      </c>
      <c r="K61" s="156" t="str">
        <f>'Krok 1- Kalkulačka '!N105</f>
        <v>Out (znižuje náklady)</v>
      </c>
      <c r="L61" s="205">
        <f>'Krok 1- Kalkulačka '!DP105</f>
        <v>0</v>
      </c>
      <c r="M61" s="158">
        <f>'Krok 1- Kalkulačka '!ED105</f>
        <v>0</v>
      </c>
    </row>
    <row r="62" spans="1:13" ht="293.25" x14ac:dyDescent="0.2">
      <c r="A62" s="156">
        <f>'Krok 1- Kalkulačka '!B108</f>
        <v>34</v>
      </c>
      <c r="B62" s="156" t="str">
        <f>'Krok 1- Kalkulačka '!C108</f>
        <v>vypustenie úkonu a poplatku za schválenie zjednodušeného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2440 - iba v opatrení č. 5/2021 v znení opatrenia č. 8/2024)</v>
      </c>
      <c r="C62" s="156" t="str">
        <f>'Krok 1- Kalkulačka '!D108</f>
        <v>nariadenie (EÚ) 2017/1129 v platnom znení</v>
      </c>
      <c r="D62" s="156" t="str">
        <f>'Krok 1- Kalkulačka '!E108</f>
        <v>Čl. 14 a 20</v>
      </c>
      <c r="E62" s="156" t="str">
        <f>'Krok 1- Kalkulačka '!F108</f>
        <v>1.SK</v>
      </c>
      <c r="F62" s="159">
        <f>IF('Krok 1- Kalkulačka '!G108&gt;0,'Krok 1- Kalkulačka '!G108,"-")</f>
        <v>46388</v>
      </c>
      <c r="G62" s="156" t="str">
        <f>'Krok 1- Kalkulačka '!K108</f>
        <v>vyhlasovatelia verejnej ponuky cenných papierov, ktorí nie sú emitentmi cenných papierov, ktoré sú predmetom verejnej ponuky cenných papierov a osoby, ktoré nie sú emitentmi žiadajúce o prijatie na obchodovanie na regulovanom trhu</v>
      </c>
      <c r="H62" s="157">
        <f>'Krok 1- Kalkulačka '!L108</f>
        <v>0</v>
      </c>
      <c r="I62" s="158">
        <f>'Krok 1- Kalkulačka '!DL108</f>
        <v>0</v>
      </c>
      <c r="J62" s="158">
        <f>'Krok 1- Kalkulačka '!DM108</f>
        <v>0</v>
      </c>
      <c r="K62" s="156" t="str">
        <f>'Krok 1- Kalkulačka '!N108</f>
        <v>Out (znižuje náklady)</v>
      </c>
      <c r="L62" s="205">
        <f>'Krok 1- Kalkulačka '!DP108</f>
        <v>0</v>
      </c>
      <c r="M62" s="158">
        <f>'Krok 1- Kalkulačka '!ED108</f>
        <v>0</v>
      </c>
    </row>
    <row r="63" spans="1:13" ht="293.25" x14ac:dyDescent="0.2">
      <c r="A63" s="156">
        <f>'Krok 1- Kalkulačka '!B111</f>
        <v>35</v>
      </c>
      <c r="B63" s="156" t="str">
        <f>'Krok 1- Kalkulačka '!C111</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2441 - iba v opatrení č. 5/2021 v znení opatrenia č. 8/2024)</v>
      </c>
      <c r="C63" s="156" t="str">
        <f>'Krok 1- Kalkulačka '!D111</f>
        <v>nariadenie (EÚ) 2017/1129 v platnom znení</v>
      </c>
      <c r="D63" s="156" t="str">
        <f>'Krok 1- Kalkulačka '!E111</f>
        <v>Čl. 14 a 20</v>
      </c>
      <c r="E63" s="156" t="str">
        <f>'Krok 1- Kalkulačka '!F111</f>
        <v>1.SK</v>
      </c>
      <c r="F63" s="159">
        <f>IF('Krok 1- Kalkulačka '!G111&gt;0,'Krok 1- Kalkulačka '!G111,"-")</f>
        <v>46388</v>
      </c>
      <c r="G63" s="156" t="str">
        <f>'Krok 1- Kalkulačka '!K111</f>
        <v>vyhlasovatelia verejnej ponuky cenných papierov, ktorí nie sú emitentmi cenných papierov, ktoré sú predmetom verejnej ponuky cenných papierov a osoby, ktoré nie sú emitentmi žiadajúce o prijatie na obchodovanie na regulovanom trhu</v>
      </c>
      <c r="H63" s="157">
        <f>'Krok 1- Kalkulačka '!L111</f>
        <v>0</v>
      </c>
      <c r="I63" s="158">
        <f>'Krok 1- Kalkulačka '!DL111</f>
        <v>0</v>
      </c>
      <c r="J63" s="158">
        <f>'Krok 1- Kalkulačka '!DM111</f>
        <v>0</v>
      </c>
      <c r="K63" s="156" t="str">
        <f>'Krok 1- Kalkulačka '!N111</f>
        <v>Out (znižuje náklady)</v>
      </c>
      <c r="L63" s="205">
        <f>'Krok 1- Kalkulačka '!DP111</f>
        <v>0</v>
      </c>
      <c r="M63" s="158">
        <f>'Krok 1- Kalkulačka '!ED111</f>
        <v>0</v>
      </c>
    </row>
    <row r="64" spans="1:13" ht="293.25" x14ac:dyDescent="0.2">
      <c r="A64" s="156">
        <f>'Krok 1- Kalkulačka '!B114</f>
        <v>36</v>
      </c>
      <c r="B64" s="156" t="str">
        <f>'Krok 1- Kalkulačka '!C114</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2442 - iba v opatrení č. 5/2021 v znení opatrenia č. 8/2024)</v>
      </c>
      <c r="C64" s="156" t="str">
        <f>'Krok 1- Kalkulačka '!D114</f>
        <v>nariadenie (EÚ) 2017/1129 v platnom znení</v>
      </c>
      <c r="D64" s="156" t="str">
        <f>'Krok 1- Kalkulačka '!E114</f>
        <v>Čl. 14 a 20</v>
      </c>
      <c r="E64" s="156" t="str">
        <f>'Krok 1- Kalkulačka '!F114</f>
        <v>1.SK</v>
      </c>
      <c r="F64" s="159">
        <f>IF('Krok 1- Kalkulačka '!G114&gt;0,'Krok 1- Kalkulačka '!G114,"-")</f>
        <v>46388</v>
      </c>
      <c r="G64" s="156" t="str">
        <f>'Krok 1- Kalkulačka '!K114</f>
        <v>vyhlasovatelia verejnej ponuky cenných papierov, ktorí nie sú emitentmi cenných papierov, ktoré sú predmetom verejnej ponuky cenných papierov a osoby, ktoré nie sú emitentmi žiadajúce o prijatie na obchodovanie na regulovanom trhu</v>
      </c>
      <c r="H64" s="157">
        <f>'Krok 1- Kalkulačka '!L114</f>
        <v>0</v>
      </c>
      <c r="I64" s="158">
        <f>'Krok 1- Kalkulačka '!DL114</f>
        <v>0</v>
      </c>
      <c r="J64" s="158">
        <f>'Krok 1- Kalkulačka '!DM114</f>
        <v>0</v>
      </c>
      <c r="K64" s="156" t="str">
        <f>'Krok 1- Kalkulačka '!N114</f>
        <v>Out (znižuje náklady)</v>
      </c>
      <c r="L64" s="205">
        <f>'Krok 1- Kalkulačka '!DP114</f>
        <v>0</v>
      </c>
      <c r="M64" s="158">
        <f>'Krok 1- Kalkulačka '!ED114</f>
        <v>0</v>
      </c>
    </row>
    <row r="65" spans="1:13" ht="293.25" x14ac:dyDescent="0.2">
      <c r="A65" s="156">
        <f>'Krok 1- Kalkulačka '!B117</f>
        <v>37</v>
      </c>
      <c r="B65" s="156" t="str">
        <f>'Krok 1- Kalkulačka '!C117</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2443 - iba v opatrení č. 5/2021 v znení opatrenia č. 8/2024)</v>
      </c>
      <c r="C65" s="156" t="str">
        <f>'Krok 1- Kalkulačka '!D117</f>
        <v>nariadenie (EÚ) 2017/1129 v platnom znení</v>
      </c>
      <c r="D65" s="156" t="str">
        <f>'Krok 1- Kalkulačka '!E117</f>
        <v>Čl. 14 a 20</v>
      </c>
      <c r="E65" s="156" t="str">
        <f>'Krok 1- Kalkulačka '!F117</f>
        <v>1.SK</v>
      </c>
      <c r="F65" s="159">
        <f>IF('Krok 1- Kalkulačka '!G117&gt;0,'Krok 1- Kalkulačka '!G117,"-")</f>
        <v>46388</v>
      </c>
      <c r="G65" s="156" t="str">
        <f>'Krok 1- Kalkulačka '!K117</f>
        <v>vyhlasovatelia verejnej ponuky cenných papierov, ktorí nie sú emitentmi cenných papierov, ktoré sú predmetom verejnej ponuky cenných papierov a osoby, ktoré nie sú emitentmi žiadajúce o prijatie na obchodovanie na regulovanom trhu</v>
      </c>
      <c r="H65" s="157">
        <f>'Krok 1- Kalkulačka '!L117</f>
        <v>0</v>
      </c>
      <c r="I65" s="158">
        <f>'Krok 1- Kalkulačka '!DL117</f>
        <v>0</v>
      </c>
      <c r="J65" s="158">
        <f>'Krok 1- Kalkulačka '!DM117</f>
        <v>0</v>
      </c>
      <c r="K65" s="156" t="str">
        <f>'Krok 1- Kalkulačka '!N117</f>
        <v>Out (znižuje náklady)</v>
      </c>
      <c r="L65" s="205">
        <f>'Krok 1- Kalkulačka '!DP117</f>
        <v>0</v>
      </c>
      <c r="M65" s="158">
        <f>'Krok 1- Kalkulačka '!ED117</f>
        <v>0</v>
      </c>
    </row>
    <row r="66" spans="1:13" ht="51" x14ac:dyDescent="0.2">
      <c r="A66" s="156">
        <f>'Krok 1- Kalkulačka '!B120</f>
        <v>38</v>
      </c>
      <c r="B66" s="156" t="str">
        <f>'Krok 1- Kalkulačka '!C120</f>
        <v>vypustenie úkonu a poplatku za schválenie rastového prospektu EÚ vypracovaného ako jeden dokument, ak je žiadateľom emitent (špecifický symbol 2444 - iba v opatrení č. 5/2021 v znení opatrenia č. 8/2024)</v>
      </c>
      <c r="C66" s="156" t="str">
        <f>'Krok 1- Kalkulačka '!D120</f>
        <v>nariadenie (EÚ) 2017/1129 v platnom znení</v>
      </c>
      <c r="D66" s="156" t="str">
        <f>'Krok 1- Kalkulačka '!E120</f>
        <v>Čl. 15 a 20</v>
      </c>
      <c r="E66" s="156" t="str">
        <f>'Krok 1- Kalkulačka '!F120</f>
        <v>1.SK</v>
      </c>
      <c r="F66" s="159">
        <f>IF('Krok 1- Kalkulačka '!G120&gt;0,'Krok 1- Kalkulačka '!G120,"-")</f>
        <v>46388</v>
      </c>
      <c r="G66" s="156" t="str">
        <f>'Krok 1- Kalkulačka '!K120</f>
        <v>emitenti</v>
      </c>
      <c r="H66" s="157">
        <f>'Krok 1- Kalkulačka '!L120</f>
        <v>8</v>
      </c>
      <c r="I66" s="158">
        <f>'Krok 1- Kalkulačka '!DL120</f>
        <v>62.5</v>
      </c>
      <c r="J66" s="158">
        <f>'Krok 1- Kalkulačka '!DM120</f>
        <v>500</v>
      </c>
      <c r="K66" s="156" t="str">
        <f>'Krok 1- Kalkulačka '!N120</f>
        <v>Out (znižuje náklady)</v>
      </c>
      <c r="L66" s="205">
        <f>'Krok 1- Kalkulačka '!DP120</f>
        <v>500</v>
      </c>
      <c r="M66" s="158">
        <f>'Krok 1- Kalkulačka '!ED120</f>
        <v>0</v>
      </c>
    </row>
    <row r="67" spans="1:13" ht="63.75" x14ac:dyDescent="0.2">
      <c r="A67" s="156">
        <f>'Krok 1- Kalkulačka '!B123</f>
        <v>39</v>
      </c>
      <c r="B67" s="156" t="str">
        <f>'Krok 1- Kalkulačka '!C123</f>
        <v>vypustenie úkonu a poplatku za schválenie rastového prospektu EÚ skladajúceho sa zo samostatných dokumentov, ak je žiadateľom emitent (špecifický symbol 2445 - iba v opatrení č. 5/2021 v znení opatrenia č. 8/2024)</v>
      </c>
      <c r="C67" s="156" t="str">
        <f>'Krok 1- Kalkulačka '!D123</f>
        <v>nariadenie (EÚ) 2017/1129 v platnom znení</v>
      </c>
      <c r="D67" s="156" t="str">
        <f>'Krok 1- Kalkulačka '!E123</f>
        <v>Čl. 15 a 20</v>
      </c>
      <c r="E67" s="156" t="str">
        <f>'Krok 1- Kalkulačka '!F123</f>
        <v>1.SK</v>
      </c>
      <c r="F67" s="159">
        <f>IF('Krok 1- Kalkulačka '!G123&gt;0,'Krok 1- Kalkulačka '!G123,"-")</f>
        <v>46388</v>
      </c>
      <c r="G67" s="156" t="str">
        <f>'Krok 1- Kalkulačka '!K123</f>
        <v>emitenti</v>
      </c>
      <c r="H67" s="157">
        <f>'Krok 1- Kalkulačka '!L123</f>
        <v>0</v>
      </c>
      <c r="I67" s="158">
        <f>'Krok 1- Kalkulačka '!DL123</f>
        <v>0</v>
      </c>
      <c r="J67" s="158">
        <f>'Krok 1- Kalkulačka '!DM123</f>
        <v>0</v>
      </c>
      <c r="K67" s="156" t="str">
        <f>'Krok 1- Kalkulačka '!N123</f>
        <v>Out (znižuje náklady)</v>
      </c>
      <c r="L67" s="205">
        <f>'Krok 1- Kalkulačka '!DP123</f>
        <v>0</v>
      </c>
      <c r="M67" s="158">
        <f>'Krok 1- Kalkulačka '!ED123</f>
        <v>0</v>
      </c>
    </row>
    <row r="68" spans="1:13" ht="63.75" x14ac:dyDescent="0.2">
      <c r="A68" s="156">
        <f>'Krok 1- Kalkulačka '!B126</f>
        <v>40</v>
      </c>
      <c r="B68" s="156" t="str">
        <f>'Krok 1- Kalkulačka '!C126</f>
        <v>vypustenie úkonu a poplatku za schválenie rastového prospektu EÚ skladajúceho sa zo samostatných dokumentov, ak je žiadateľom emitent (špecifický symbol 2446 - iba v opatrení č. 5/2021 v znení opatrenia č. 8/2024)</v>
      </c>
      <c r="C68" s="156" t="str">
        <f>'Krok 1- Kalkulačka '!D126</f>
        <v>nariadenie (EÚ) 2017/1129 v platnom znení</v>
      </c>
      <c r="D68" s="156" t="str">
        <f>'Krok 1- Kalkulačka '!E126</f>
        <v>Čl. 15 a 20</v>
      </c>
      <c r="E68" s="156" t="str">
        <f>'Krok 1- Kalkulačka '!F126</f>
        <v>1.SK</v>
      </c>
      <c r="F68" s="159">
        <f>IF('Krok 1- Kalkulačka '!G126&gt;0,'Krok 1- Kalkulačka '!G126,"-")</f>
        <v>46388</v>
      </c>
      <c r="G68" s="156" t="str">
        <f>'Krok 1- Kalkulačka '!K126</f>
        <v>emitenti</v>
      </c>
      <c r="H68" s="157">
        <f>'Krok 1- Kalkulačka '!L126</f>
        <v>0</v>
      </c>
      <c r="I68" s="158">
        <f>'Krok 1- Kalkulačka '!DL126</f>
        <v>0</v>
      </c>
      <c r="J68" s="158">
        <f>'Krok 1- Kalkulačka '!DM126</f>
        <v>0</v>
      </c>
      <c r="K68" s="156" t="str">
        <f>'Krok 1- Kalkulačka '!N126</f>
        <v>Out (znižuje náklady)</v>
      </c>
      <c r="L68" s="205">
        <f>'Krok 1- Kalkulačka '!DP126</f>
        <v>0</v>
      </c>
      <c r="M68" s="158">
        <f>'Krok 1- Kalkulačka '!ED126</f>
        <v>0</v>
      </c>
    </row>
    <row r="69" spans="1:13" ht="63.75" x14ac:dyDescent="0.2">
      <c r="A69" s="156">
        <f>'Krok 1- Kalkulačka '!B129</f>
        <v>41</v>
      </c>
      <c r="B69" s="156" t="str">
        <f>'Krok 1- Kalkulačka '!C129</f>
        <v>vypustenie úkonu a poplatku za schválenie rastového prospektu EÚ skladajúceho sa zo samostatných dokumentov, ak je žiadateľom emitent (špecifický symbol 2447 - iba v opatrení č. 5/2021 v znení opatrenia č. 8/2024)</v>
      </c>
      <c r="C69" s="156" t="str">
        <f>'Krok 1- Kalkulačka '!D129</f>
        <v>nariadenie (EÚ) 2017/1129 v platnom znení</v>
      </c>
      <c r="D69" s="156" t="str">
        <f>'Krok 1- Kalkulačka '!E129</f>
        <v>Čl. 15 a 20</v>
      </c>
      <c r="E69" s="156" t="str">
        <f>'Krok 1- Kalkulačka '!F129</f>
        <v>1.SK</v>
      </c>
      <c r="F69" s="159">
        <f>IF('Krok 1- Kalkulačka '!G129&gt;0,'Krok 1- Kalkulačka '!G129,"-")</f>
        <v>46388</v>
      </c>
      <c r="G69" s="156" t="str">
        <f>'Krok 1- Kalkulačka '!K129</f>
        <v>emitenti</v>
      </c>
      <c r="H69" s="157">
        <f>'Krok 1- Kalkulačka '!L129</f>
        <v>0</v>
      </c>
      <c r="I69" s="158">
        <f>'Krok 1- Kalkulačka '!DL129</f>
        <v>0</v>
      </c>
      <c r="J69" s="158">
        <f>'Krok 1- Kalkulačka '!DM129</f>
        <v>0</v>
      </c>
      <c r="K69" s="156" t="str">
        <f>'Krok 1- Kalkulačka '!N129</f>
        <v>Out (znižuje náklady)</v>
      </c>
      <c r="L69" s="205">
        <f>'Krok 1- Kalkulačka '!DP129</f>
        <v>0</v>
      </c>
      <c r="M69" s="158">
        <f>'Krok 1- Kalkulačka '!ED129</f>
        <v>0</v>
      </c>
    </row>
    <row r="70" spans="1:13" ht="293.25" x14ac:dyDescent="0.2">
      <c r="A70" s="156">
        <f>'Krok 1- Kalkulačka '!B132</f>
        <v>42</v>
      </c>
      <c r="B70" s="156" t="str">
        <f>'Krok 1- Kalkulačka '!C132</f>
        <v>vypustenie úkonu a poplatku za schválenie rastového prospektu EÚ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2448 - iba v opatrení č. 5/2021 v znení opatrenia č. 8/2024)</v>
      </c>
      <c r="C70" s="156" t="str">
        <f>'Krok 1- Kalkulačka '!D132</f>
        <v>nariadenie (EÚ) 2017/1129 v platnom znení</v>
      </c>
      <c r="D70" s="156" t="str">
        <f>'Krok 1- Kalkulačka '!E132</f>
        <v>Čl. 15 a 20</v>
      </c>
      <c r="E70" s="156" t="str">
        <f>'Krok 1- Kalkulačka '!F132</f>
        <v>1.SK</v>
      </c>
      <c r="F70" s="159">
        <f>IF('Krok 1- Kalkulačka '!G132&gt;0,'Krok 1- Kalkulačka '!G132,"-")</f>
        <v>46388</v>
      </c>
      <c r="G70" s="156" t="str">
        <f>'Krok 1- Kalkulačka '!K132</f>
        <v>vyhlasovatelia verejnej ponuky cenných papierov, ktorí nie sú emitentmi cenných papierov, ktoré sú predmetom verejnej ponuky cenných papierov a osoby, ktoré nie sú emitentmi žiadajúce o prijatie na obchodovanie na regulovanom trhu</v>
      </c>
      <c r="H70" s="157">
        <f>'Krok 1- Kalkulačka '!L132</f>
        <v>1</v>
      </c>
      <c r="I70" s="158">
        <f>'Krok 1- Kalkulačka '!DL132</f>
        <v>17.5</v>
      </c>
      <c r="J70" s="158">
        <f>'Krok 1- Kalkulačka '!DM132</f>
        <v>17.5</v>
      </c>
      <c r="K70" s="156" t="str">
        <f>'Krok 1- Kalkulačka '!N132</f>
        <v>Out (znižuje náklady)</v>
      </c>
      <c r="L70" s="205">
        <f>'Krok 1- Kalkulačka '!DP132</f>
        <v>17.5</v>
      </c>
      <c r="M70" s="158">
        <f>'Krok 1- Kalkulačka '!ED132</f>
        <v>0</v>
      </c>
    </row>
    <row r="71" spans="1:13" ht="293.25" x14ac:dyDescent="0.2">
      <c r="A71" s="156">
        <f>'Krok 1- Kalkulačka '!B135</f>
        <v>43</v>
      </c>
      <c r="B71" s="156" t="str">
        <f>'Krok 1- Kalkulačka '!C135</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2449 - iba v opatrení č. 5/2021 v znení opatrenia č. 8/2024)</v>
      </c>
      <c r="C71" s="156" t="str">
        <f>'Krok 1- Kalkulačka '!D135</f>
        <v>nariadenie (EÚ) 2017/1129 v platnom znení</v>
      </c>
      <c r="D71" s="156" t="str">
        <f>'Krok 1- Kalkulačka '!E135</f>
        <v>Čl. 15 a 20</v>
      </c>
      <c r="E71" s="156" t="str">
        <f>'Krok 1- Kalkulačka '!F135</f>
        <v>1.SK</v>
      </c>
      <c r="F71" s="159">
        <f>IF('Krok 1- Kalkulačka '!G135&gt;0,'Krok 1- Kalkulačka '!G135,"-")</f>
        <v>46388</v>
      </c>
      <c r="G71" s="156" t="str">
        <f>'Krok 1- Kalkulačka '!K135</f>
        <v>vyhlasovatelia verejnej ponuky cenných papierov, ktorí nie sú emitentmi cenných papierov, ktoré sú predmetom verejnej ponuky cenných papierov a osoby, ktoré nie sú emitentmi žiadajúce o prijatie na obchodovanie na regulovanom trhu</v>
      </c>
      <c r="H71" s="157">
        <f>'Krok 1- Kalkulačka '!L135</f>
        <v>0</v>
      </c>
      <c r="I71" s="158">
        <f>'Krok 1- Kalkulačka '!DL135</f>
        <v>0</v>
      </c>
      <c r="J71" s="158">
        <f>'Krok 1- Kalkulačka '!DM135</f>
        <v>0</v>
      </c>
      <c r="K71" s="156" t="str">
        <f>'Krok 1- Kalkulačka '!N135</f>
        <v>Out (znižuje náklady)</v>
      </c>
      <c r="L71" s="205">
        <f>'Krok 1- Kalkulačka '!DP135</f>
        <v>0</v>
      </c>
      <c r="M71" s="158">
        <f>'Krok 1- Kalkulačka '!ED135</f>
        <v>0</v>
      </c>
    </row>
    <row r="72" spans="1:13" ht="293.25" x14ac:dyDescent="0.2">
      <c r="A72" s="156">
        <f>'Krok 1- Kalkulačka '!B138</f>
        <v>44</v>
      </c>
      <c r="B72" s="156" t="str">
        <f>'Krok 1- Kalkulačka '!C138</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2450 - iba v opatrení č. 5/2021 v znení opatrenia č. 8/2024)</v>
      </c>
      <c r="C72" s="156" t="str">
        <f>'Krok 1- Kalkulačka '!D138</f>
        <v>nariadenie (EÚ) 2017/1129 v platnom znení</v>
      </c>
      <c r="D72" s="156" t="str">
        <f>'Krok 1- Kalkulačka '!E138</f>
        <v>Čl. 15 a 20</v>
      </c>
      <c r="E72" s="156" t="str">
        <f>'Krok 1- Kalkulačka '!F138</f>
        <v>1.SK</v>
      </c>
      <c r="F72" s="159">
        <f>IF('Krok 1- Kalkulačka '!G138&gt;0,'Krok 1- Kalkulačka '!G138,"-")</f>
        <v>46388</v>
      </c>
      <c r="G72" s="156" t="str">
        <f>'Krok 1- Kalkulačka '!K138</f>
        <v>vyhlasovatelia verejnej ponuky cenných papierov, ktorí nie sú emitentmi cenných papierov, ktoré sú predmetom verejnej ponuky cenných papierov a osoby, ktoré nie sú emitentmi žiadajúce o prijatie na obchodovanie na regulovanom trhu</v>
      </c>
      <c r="H72" s="157">
        <f>'Krok 1- Kalkulačka '!L138</f>
        <v>0</v>
      </c>
      <c r="I72" s="158">
        <f>'Krok 1- Kalkulačka '!DL138</f>
        <v>0</v>
      </c>
      <c r="J72" s="158">
        <f>'Krok 1- Kalkulačka '!DM138</f>
        <v>0</v>
      </c>
      <c r="K72" s="156" t="str">
        <f>'Krok 1- Kalkulačka '!N138</f>
        <v>Out (znižuje náklady)</v>
      </c>
      <c r="L72" s="205">
        <f>'Krok 1- Kalkulačka '!DP138</f>
        <v>0</v>
      </c>
      <c r="M72" s="158">
        <f>'Krok 1- Kalkulačka '!ED138</f>
        <v>0</v>
      </c>
    </row>
    <row r="73" spans="1:13" ht="293.25" x14ac:dyDescent="0.2">
      <c r="A73" s="156">
        <f>'Krok 1- Kalkulačka '!B141</f>
        <v>45</v>
      </c>
      <c r="B73" s="156" t="str">
        <f>'Krok 1- Kalkulačka '!C141</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2451 - iba v opatrení č. 5/2021 v znení opatrenia č. 8/2024)</v>
      </c>
      <c r="C73" s="156" t="str">
        <f>'Krok 1- Kalkulačka '!D141</f>
        <v>nariadenie (EÚ) 2017/1129 v platnom znení</v>
      </c>
      <c r="D73" s="156" t="str">
        <f>'Krok 1- Kalkulačka '!E141</f>
        <v>Čl. 15 a 20</v>
      </c>
      <c r="E73" s="156" t="str">
        <f>'Krok 1- Kalkulačka '!F141</f>
        <v>1.SK</v>
      </c>
      <c r="F73" s="159">
        <f>IF('Krok 1- Kalkulačka '!G141&gt;0,'Krok 1- Kalkulačka '!G141,"-")</f>
        <v>46388</v>
      </c>
      <c r="G73" s="156" t="str">
        <f>'Krok 1- Kalkulačka '!K141</f>
        <v>vyhlasovatelia verejnej ponuky cenných papierov, ktorí nie sú emitentmi cenných papierov, ktoré sú predmetom verejnej ponuky cenných papierov a osoby, ktoré nie sú emitentmi žiadajúce o prijatie na obchodovanie na regulovanom trhu</v>
      </c>
      <c r="H73" s="157">
        <f>'Krok 1- Kalkulačka '!L141</f>
        <v>0</v>
      </c>
      <c r="I73" s="158">
        <f>'Krok 1- Kalkulačka '!DL141</f>
        <v>0</v>
      </c>
      <c r="J73" s="158">
        <f>'Krok 1- Kalkulačka '!DM141</f>
        <v>0</v>
      </c>
      <c r="K73" s="156" t="str">
        <f>'Krok 1- Kalkulačka '!N141</f>
        <v>Out (znižuje náklady)</v>
      </c>
      <c r="L73" s="205">
        <f>'Krok 1- Kalkulačka '!DP141</f>
        <v>0</v>
      </c>
      <c r="M73" s="158">
        <f>'Krok 1- Kalkulačka '!ED141</f>
        <v>0</v>
      </c>
    </row>
    <row r="74" spans="1:13" ht="165.75" x14ac:dyDescent="0.2">
      <c r="A74" s="156">
        <f>'Krok 1- Kalkulačka '!B144</f>
        <v>46</v>
      </c>
      <c r="B74" s="156" t="str">
        <f>'Krok 1- Kalkulačka '!C144</f>
        <v>vypustenie úkonu a poplatku za schválenie dodatku k prospektu cenného papiera alebo k jeho súčasti (špecifický symbol 2415 - iba v opatrení č. 5/2021 v znení opatrenia č. 8/2024)</v>
      </c>
      <c r="C74" s="156" t="str">
        <f>'Krok 1- Kalkulačka '!D144</f>
        <v>nariadenie (EÚ) 2017/1129 v platnom znení</v>
      </c>
      <c r="D74" s="156" t="str">
        <f>'Krok 1- Kalkulačka '!E144</f>
        <v>Čl. 23</v>
      </c>
      <c r="E74" s="156" t="str">
        <f>'Krok 1- Kalkulačka '!F144</f>
        <v>1.SK</v>
      </c>
      <c r="F74" s="159">
        <f>IF('Krok 1- Kalkulačka '!G144&gt;0,'Krok 1- Kalkulačka '!G144,"-")</f>
        <v>46388</v>
      </c>
      <c r="G74" s="156" t="str">
        <f>'Krok 1- Kalkulačka '!K144</f>
        <v>emitenti, vyhlasovatelia verejnej ponuky cenných papierov a osoby žiadajúce o prijatie na obchodovanie na regulovanom trhu</v>
      </c>
      <c r="H74" s="157">
        <f>'Krok 1- Kalkulačka '!L144</f>
        <v>25</v>
      </c>
      <c r="I74" s="158">
        <f>'Krok 1- Kalkulačka '!DL144</f>
        <v>5</v>
      </c>
      <c r="J74" s="158">
        <f>'Krok 1- Kalkulačka '!DM144</f>
        <v>125</v>
      </c>
      <c r="K74" s="156" t="str">
        <f>'Krok 1- Kalkulačka '!N144</f>
        <v>Out (znižuje náklady)</v>
      </c>
      <c r="L74" s="205">
        <f>'Krok 1- Kalkulačka '!DP144</f>
        <v>125</v>
      </c>
      <c r="M74" s="158">
        <f>'Krok 1- Kalkulačka '!ED144</f>
        <v>0</v>
      </c>
    </row>
    <row r="75" spans="1:13" ht="165.75" x14ac:dyDescent="0.2">
      <c r="A75" s="156">
        <f>'Krok 1- Kalkulačka '!B147</f>
        <v>47</v>
      </c>
      <c r="B75" s="156" t="str">
        <f>'Krok 1- Kalkulačka '!C147</f>
        <v>vypustenie úkonu a poplatku za schválenie zmeny univerzálneho registračného dokumentu predkladaného spolu s opisom cenných papierov a súhrnom (špecifický symbol 2452 - iba v opatrení č. 5/2021 v znení opatrenia č. 8/2024)</v>
      </c>
      <c r="C75" s="156" t="str">
        <f>'Krok 1- Kalkulačka '!D147</f>
        <v>nariadenie (EÚ) 2017/1129 v platnom znení</v>
      </c>
      <c r="D75" s="156" t="str">
        <f>'Krok 1- Kalkulačka '!E147</f>
        <v>Čl. 10 ods. 3 a Čl. 20</v>
      </c>
      <c r="E75" s="156" t="str">
        <f>'Krok 1- Kalkulačka '!F147</f>
        <v>1.SK</v>
      </c>
      <c r="F75" s="159">
        <f>IF('Krok 1- Kalkulačka '!G147&gt;0,'Krok 1- Kalkulačka '!G147,"-")</f>
        <v>46388</v>
      </c>
      <c r="G75" s="156" t="str">
        <f>'Krok 1- Kalkulačka '!K147</f>
        <v>emitenti, vyhlasovatelia verejnej ponuky cenných papierov a osoby žiadajúce o prijatie na obchodovanie na regulovanom trhu</v>
      </c>
      <c r="H75" s="157">
        <f>'Krok 1- Kalkulačka '!L147</f>
        <v>0</v>
      </c>
      <c r="I75" s="158">
        <f>'Krok 1- Kalkulačka '!DL147</f>
        <v>0</v>
      </c>
      <c r="J75" s="158">
        <f>'Krok 1- Kalkulačka '!DM147</f>
        <v>0</v>
      </c>
      <c r="K75" s="156" t="str">
        <f>'Krok 1- Kalkulačka '!N147</f>
        <v>Out (znižuje náklady)</v>
      </c>
      <c r="L75" s="205">
        <f>'Krok 1- Kalkulačka '!DP147</f>
        <v>0</v>
      </c>
      <c r="M75" s="158">
        <f>'Krok 1- Kalkulačka '!ED147</f>
        <v>0</v>
      </c>
    </row>
    <row r="76" spans="1:13" ht="165.75" x14ac:dyDescent="0.2">
      <c r="A76" s="156">
        <f>'Krok 1- Kalkulačka '!B150</f>
        <v>48</v>
      </c>
      <c r="B76" s="156" t="str">
        <f>'Krok 1- Kalkulačka '!C150</f>
        <v>stanovenie poplatku za schválenie prospektu pre majetkové cenné papiere vypracovaného ako jeden dokument (špecifický symbol 2454)</v>
      </c>
      <c r="C76" s="156" t="str">
        <f>'Krok 1- Kalkulačka '!D150</f>
        <v>nariadenie (EÚ) 2017/1129 v platnom znení</v>
      </c>
      <c r="D76" s="156" t="str">
        <f>'Krok 1- Kalkulačka '!E150</f>
        <v>Čl. 6 a 20</v>
      </c>
      <c r="E76" s="156" t="str">
        <f>'Krok 1- Kalkulačka '!F150</f>
        <v>1.SK</v>
      </c>
      <c r="F76" s="159">
        <f>IF('Krok 1- Kalkulačka '!G150&gt;0,'Krok 1- Kalkulačka '!G150,"-")</f>
        <v>46388</v>
      </c>
      <c r="G76" s="156" t="str">
        <f>'Krok 1- Kalkulačka '!K150</f>
        <v>emitenti, vyhlasovatelia verejnej ponuky cenných papierov a osoby žiadajúce o prijatie na obchodovanie na regulovanom trhu</v>
      </c>
      <c r="H76" s="157">
        <f>'Krok 1- Kalkulačka '!L150</f>
        <v>3</v>
      </c>
      <c r="I76" s="158">
        <f>'Krok 1- Kalkulačka '!DL150</f>
        <v>375</v>
      </c>
      <c r="J76" s="158">
        <f>'Krok 1- Kalkulačka '!DM150</f>
        <v>1125</v>
      </c>
      <c r="K76" s="156" t="str">
        <f>'Krok 1- Kalkulačka '!N150</f>
        <v>In (zvyšuje náklady)</v>
      </c>
      <c r="L76" s="205">
        <f>'Krok 1- Kalkulačka '!DP150</f>
        <v>1125</v>
      </c>
      <c r="M76" s="158">
        <f>'Krok 1- Kalkulačka '!ED150</f>
        <v>0</v>
      </c>
    </row>
    <row r="77" spans="1:13" ht="165.75" x14ac:dyDescent="0.2">
      <c r="A77" s="156">
        <f>'Krok 1- Kalkulačka '!B153</f>
        <v>49</v>
      </c>
      <c r="B77" s="156" t="str">
        <f>'Krok 1- Kalkulačka '!C153</f>
        <v>stanovenie poplatku za schválenie prospektu pre majetkové cenné papiere skladajúceho sa zo samostatných dokumentov (špecifický symbol 2455)</v>
      </c>
      <c r="C77" s="156" t="str">
        <f>'Krok 1- Kalkulačka '!D153</f>
        <v>nariadenie (EÚ) 2017/1129 v platnom znení</v>
      </c>
      <c r="D77" s="156" t="str">
        <f>'Krok 1- Kalkulačka '!E153</f>
        <v>Čl. 6, 10 a 20</v>
      </c>
      <c r="E77" s="156" t="str">
        <f>'Krok 1- Kalkulačka '!F153</f>
        <v>1.SK</v>
      </c>
      <c r="F77" s="159">
        <f>IF('Krok 1- Kalkulačka '!G153&gt;0,'Krok 1- Kalkulačka '!G153,"-")</f>
        <v>46388</v>
      </c>
      <c r="G77" s="156" t="str">
        <f>'Krok 1- Kalkulačka '!K153</f>
        <v>emitenti, vyhlasovatelia verejnej ponuky cenných papierov a osoby žiadajúce o prijatie na obchodovanie na regulovanom trhu</v>
      </c>
      <c r="H77" s="157">
        <f>'Krok 1- Kalkulačka '!L153</f>
        <v>0</v>
      </c>
      <c r="I77" s="158">
        <f>'Krok 1- Kalkulačka '!DL153</f>
        <v>0</v>
      </c>
      <c r="J77" s="158">
        <f>'Krok 1- Kalkulačka '!DM153</f>
        <v>0</v>
      </c>
      <c r="K77" s="156" t="str">
        <f>'Krok 1- Kalkulačka '!N153</f>
        <v>In (zvyšuje náklady)</v>
      </c>
      <c r="L77" s="205">
        <f>'Krok 1- Kalkulačka '!DP153</f>
        <v>0</v>
      </c>
      <c r="M77" s="158">
        <f>'Krok 1- Kalkulačka '!ED153</f>
        <v>0</v>
      </c>
    </row>
    <row r="78" spans="1:13" ht="165.75" x14ac:dyDescent="0.2">
      <c r="A78" s="156">
        <f>'Krok 1- Kalkulačka '!B156</f>
        <v>50</v>
      </c>
      <c r="B78" s="156" t="str">
        <f>'Krok 1- Kalkulačka '!C156</f>
        <v>stanovenie poplatku za schválenie prospektu pre majetkové cenné papiere skladajúceho sa zo samostatných dokumentov (špecifický symbol 2456)</v>
      </c>
      <c r="C78" s="156" t="str">
        <f>'Krok 1- Kalkulačka '!D156</f>
        <v>nariadenie (EÚ) 2017/1129 v platnom znení</v>
      </c>
      <c r="D78" s="156" t="str">
        <f>'Krok 1- Kalkulačka '!E156</f>
        <v>Čl. 6, 10 a 20</v>
      </c>
      <c r="E78" s="156" t="str">
        <f>'Krok 1- Kalkulačka '!F156</f>
        <v>1.SK</v>
      </c>
      <c r="F78" s="159">
        <f>IF('Krok 1- Kalkulačka '!G156&gt;0,'Krok 1- Kalkulačka '!G156,"-")</f>
        <v>46388</v>
      </c>
      <c r="G78" s="156" t="str">
        <f>'Krok 1- Kalkulačka '!K156</f>
        <v>emitenti, vyhlasovatelia verejnej ponuky cenných papierov a osoby žiadajúce o prijatie na obchodovanie na regulovanom trhu</v>
      </c>
      <c r="H78" s="157">
        <f>'Krok 1- Kalkulačka '!L156</f>
        <v>0</v>
      </c>
      <c r="I78" s="158">
        <f>'Krok 1- Kalkulačka '!DL156</f>
        <v>0</v>
      </c>
      <c r="J78" s="158">
        <f>'Krok 1- Kalkulačka '!DM156</f>
        <v>0</v>
      </c>
      <c r="K78" s="156" t="str">
        <f>'Krok 1- Kalkulačka '!N156</f>
        <v>In (zvyšuje náklady)</v>
      </c>
      <c r="L78" s="205">
        <f>'Krok 1- Kalkulačka '!DP156</f>
        <v>0</v>
      </c>
      <c r="M78" s="158">
        <f>'Krok 1- Kalkulačka '!ED156</f>
        <v>0</v>
      </c>
    </row>
    <row r="79" spans="1:13" ht="165.75" x14ac:dyDescent="0.2">
      <c r="A79" s="156">
        <f>'Krok 1- Kalkulačka '!B159</f>
        <v>51</v>
      </c>
      <c r="B79" s="156" t="str">
        <f>'Krok 1- Kalkulačka '!C159</f>
        <v>stanovenie poplatku za schválenie prospektu pre majetkové cenné papiere skladajúceho sa zo samostatných dokumentov (špecifický symbol 2457)</v>
      </c>
      <c r="C79" s="156" t="str">
        <f>'Krok 1- Kalkulačka '!D159</f>
        <v>nariadenie (EÚ) 2017/1129 v platnom znení</v>
      </c>
      <c r="D79" s="156" t="str">
        <f>'Krok 1- Kalkulačka '!E159</f>
        <v>Čl. 6, 10 a 20</v>
      </c>
      <c r="E79" s="156" t="str">
        <f>'Krok 1- Kalkulačka '!F159</f>
        <v>1.SK</v>
      </c>
      <c r="F79" s="159">
        <f>IF('Krok 1- Kalkulačka '!G159&gt;0,'Krok 1- Kalkulačka '!G159,"-")</f>
        <v>46388</v>
      </c>
      <c r="G79" s="156" t="str">
        <f>'Krok 1- Kalkulačka '!K159</f>
        <v>emitenti, vyhlasovatelia verejnej ponuky cenných papierov a osoby žiadajúce o prijatie na obchodovanie na regulovanom trhu</v>
      </c>
      <c r="H79" s="157">
        <f>'Krok 1- Kalkulačka '!L159</f>
        <v>0</v>
      </c>
      <c r="I79" s="158">
        <f>'Krok 1- Kalkulačka '!DL159</f>
        <v>0</v>
      </c>
      <c r="J79" s="158">
        <f>'Krok 1- Kalkulačka '!DM159</f>
        <v>0</v>
      </c>
      <c r="K79" s="156" t="str">
        <f>'Krok 1- Kalkulačka '!N159</f>
        <v>In (zvyšuje náklady)</v>
      </c>
      <c r="L79" s="205">
        <f>'Krok 1- Kalkulačka '!DP159</f>
        <v>0</v>
      </c>
      <c r="M79" s="158">
        <f>'Krok 1- Kalkulačka '!ED159</f>
        <v>0</v>
      </c>
    </row>
    <row r="80" spans="1:13" ht="165.75" x14ac:dyDescent="0.2">
      <c r="A80" s="156">
        <f>'Krok 1- Kalkulačka '!B162</f>
        <v>52</v>
      </c>
      <c r="B80" s="156" t="str">
        <f>'Krok 1- Kalkulačka '!C162</f>
        <v>stanovenie poplatku za schválenie prospektu pre nemajetkové cenné papiere vypracovaného ako jeden dokument (špecifický symbol 2458)</v>
      </c>
      <c r="C80" s="156" t="str">
        <f>'Krok 1- Kalkulačka '!D162</f>
        <v>nariadenie (EÚ) 2017/1129 v platnom znení</v>
      </c>
      <c r="D80" s="156" t="str">
        <f>'Krok 1- Kalkulačka '!E162</f>
        <v>Čl. 6 a 20</v>
      </c>
      <c r="E80" s="156" t="str">
        <f>'Krok 1- Kalkulačka '!F162</f>
        <v>1.SK</v>
      </c>
      <c r="F80" s="159">
        <f>IF('Krok 1- Kalkulačka '!G162&gt;0,'Krok 1- Kalkulačka '!G162,"-")</f>
        <v>46388</v>
      </c>
      <c r="G80" s="156" t="str">
        <f>'Krok 1- Kalkulačka '!K162</f>
        <v>emitenti, vyhlasovatelia verejnej ponuky cenných papierov a osoby žiadajúce o prijatie na obchodovanie na regulovanom trhu</v>
      </c>
      <c r="H80" s="157">
        <f>'Krok 1- Kalkulačka '!L162</f>
        <v>26</v>
      </c>
      <c r="I80" s="158">
        <f>'Krok 1- Kalkulačka '!DL162</f>
        <v>325</v>
      </c>
      <c r="J80" s="158">
        <f>'Krok 1- Kalkulačka '!DM162</f>
        <v>8450</v>
      </c>
      <c r="K80" s="156" t="str">
        <f>'Krok 1- Kalkulačka '!N162</f>
        <v>In (zvyšuje náklady)</v>
      </c>
      <c r="L80" s="205">
        <f>'Krok 1- Kalkulačka '!DP162</f>
        <v>8450</v>
      </c>
      <c r="M80" s="158">
        <f>'Krok 1- Kalkulačka '!ED162</f>
        <v>0</v>
      </c>
    </row>
    <row r="81" spans="1:13" ht="165.75" x14ac:dyDescent="0.2">
      <c r="A81" s="156">
        <f>'Krok 1- Kalkulačka '!B165</f>
        <v>53</v>
      </c>
      <c r="B81" s="156" t="str">
        <f>'Krok 1- Kalkulačka '!C165</f>
        <v>stanovenie poplatku za schválenie prospektu pre nemajetkové cenné papiere skladajúceho sa zo samostatných dokumentov (špecifický symbol 2459)</v>
      </c>
      <c r="C81" s="156" t="str">
        <f>'Krok 1- Kalkulačka '!D165</f>
        <v>nariadenie (EÚ) 2017/1129 v platnom znení</v>
      </c>
      <c r="D81" s="156" t="str">
        <f>'Krok 1- Kalkulačka '!E165</f>
        <v>Čl. 6, 10 a 20</v>
      </c>
      <c r="E81" s="156" t="str">
        <f>'Krok 1- Kalkulačka '!F165</f>
        <v>1.SK</v>
      </c>
      <c r="F81" s="159">
        <f>IF('Krok 1- Kalkulačka '!G165&gt;0,'Krok 1- Kalkulačka '!G165,"-")</f>
        <v>46388</v>
      </c>
      <c r="G81" s="156" t="str">
        <f>'Krok 1- Kalkulačka '!K165</f>
        <v>emitenti, vyhlasovatelia verejnej ponuky cenných papierov a osoby žiadajúce o prijatie na obchodovanie na regulovanom trhu</v>
      </c>
      <c r="H81" s="157">
        <f>'Krok 1- Kalkulačka '!L165</f>
        <v>0</v>
      </c>
      <c r="I81" s="158">
        <f>'Krok 1- Kalkulačka '!DL165</f>
        <v>0</v>
      </c>
      <c r="J81" s="158">
        <f>'Krok 1- Kalkulačka '!DM165</f>
        <v>0</v>
      </c>
      <c r="K81" s="156" t="str">
        <f>'Krok 1- Kalkulačka '!N165</f>
        <v>In (zvyšuje náklady)</v>
      </c>
      <c r="L81" s="205">
        <f>'Krok 1- Kalkulačka '!DP165</f>
        <v>0</v>
      </c>
      <c r="M81" s="158">
        <f>'Krok 1- Kalkulačka '!ED165</f>
        <v>0</v>
      </c>
    </row>
    <row r="82" spans="1:13" ht="165.75" x14ac:dyDescent="0.2">
      <c r="A82" s="156">
        <f>'Krok 1- Kalkulačka '!B168</f>
        <v>54</v>
      </c>
      <c r="B82" s="156" t="str">
        <f>'Krok 1- Kalkulačka '!C168</f>
        <v>stanovenie poplatku za schválenie prospektu pre nemajetkové cenné papiere skladajúceho sa zo samostatných dokumentov (špecifický symbol 2460)</v>
      </c>
      <c r="C82" s="156" t="str">
        <f>'Krok 1- Kalkulačka '!D168</f>
        <v>nariadenie (EÚ) 2017/1129 v platnom znení</v>
      </c>
      <c r="D82" s="156" t="str">
        <f>'Krok 1- Kalkulačka '!E168</f>
        <v>Čl. 6, 10 a 20</v>
      </c>
      <c r="E82" s="156" t="str">
        <f>'Krok 1- Kalkulačka '!F168</f>
        <v>1.SK</v>
      </c>
      <c r="F82" s="159">
        <f>IF('Krok 1- Kalkulačka '!G168&gt;0,'Krok 1- Kalkulačka '!G168,"-")</f>
        <v>46388</v>
      </c>
      <c r="G82" s="156" t="str">
        <f>'Krok 1- Kalkulačka '!K168</f>
        <v>emitenti, vyhlasovatelia verejnej ponuky cenných papierov a osoby žiadajúce o prijatie na obchodovanie na regulovanom trhu</v>
      </c>
      <c r="H82" s="157">
        <f>'Krok 1- Kalkulačka '!L168</f>
        <v>0</v>
      </c>
      <c r="I82" s="158">
        <f>'Krok 1- Kalkulačka '!DL168</f>
        <v>0</v>
      </c>
      <c r="J82" s="158">
        <f>'Krok 1- Kalkulačka '!DM168</f>
        <v>0</v>
      </c>
      <c r="K82" s="156" t="str">
        <f>'Krok 1- Kalkulačka '!N168</f>
        <v>In (zvyšuje náklady)</v>
      </c>
      <c r="L82" s="205">
        <f>'Krok 1- Kalkulačka '!DP168</f>
        <v>0</v>
      </c>
      <c r="M82" s="158">
        <f>'Krok 1- Kalkulačka '!ED168</f>
        <v>0</v>
      </c>
    </row>
    <row r="83" spans="1:13" ht="165.75" x14ac:dyDescent="0.2">
      <c r="A83" s="156">
        <f>'Krok 1- Kalkulačka '!B171</f>
        <v>55</v>
      </c>
      <c r="B83" s="156" t="str">
        <f>'Krok 1- Kalkulačka '!C171</f>
        <v>stanovenie poplatku za schválenie prospektu pre nemajetkové cenné papiere skladajúceho sa zo samostatných dokumentov (špecifický symbol 2461)</v>
      </c>
      <c r="C83" s="156" t="str">
        <f>'Krok 1- Kalkulačka '!D171</f>
        <v>nariadenie (EÚ) 2017/1129 v platnom znení</v>
      </c>
      <c r="D83" s="156" t="str">
        <f>'Krok 1- Kalkulačka '!E171</f>
        <v>Čl. 6, 10 a 20</v>
      </c>
      <c r="E83" s="156" t="str">
        <f>'Krok 1- Kalkulačka '!F171</f>
        <v>1.SK</v>
      </c>
      <c r="F83" s="159">
        <f>IF('Krok 1- Kalkulačka '!G171&gt;0,'Krok 1- Kalkulačka '!G171,"-")</f>
        <v>46388</v>
      </c>
      <c r="G83" s="156" t="str">
        <f>'Krok 1- Kalkulačka '!K171</f>
        <v>emitenti, vyhlasovatelia verejnej ponuky cenných papierov a osoby žiadajúce o prijatie na obchodovanie na regulovanom trhu</v>
      </c>
      <c r="H83" s="157">
        <f>'Krok 1- Kalkulačka '!L171</f>
        <v>0</v>
      </c>
      <c r="I83" s="158">
        <f>'Krok 1- Kalkulačka '!DL171</f>
        <v>0</v>
      </c>
      <c r="J83" s="158">
        <f>'Krok 1- Kalkulačka '!DM171</f>
        <v>0</v>
      </c>
      <c r="K83" s="156" t="str">
        <f>'Krok 1- Kalkulačka '!N171</f>
        <v>In (zvyšuje náklady)</v>
      </c>
      <c r="L83" s="205">
        <f>'Krok 1- Kalkulačka '!DP171</f>
        <v>0</v>
      </c>
      <c r="M83" s="158">
        <f>'Krok 1- Kalkulačka '!ED171</f>
        <v>0</v>
      </c>
    </row>
    <row r="84" spans="1:13" ht="165.75" x14ac:dyDescent="0.2">
      <c r="A84" s="156">
        <f>'Krok 1- Kalkulačka '!B174</f>
        <v>56</v>
      </c>
      <c r="B84" s="156" t="str">
        <f>'Krok 1- Kalkulačka '!C174</f>
        <v>stanovenie poplatku za schválenie základného prospektu pre nemajetkové cenné papiere vypracovaného ako jeden dokument (špecifický symbol 2462)</v>
      </c>
      <c r="C84" s="156" t="str">
        <f>'Krok 1- Kalkulačka '!D174</f>
        <v>nariadenie (EÚ) 2017/1129 v platnom znení</v>
      </c>
      <c r="D84" s="156" t="str">
        <f>'Krok 1- Kalkulačka '!E174</f>
        <v>Čl. 8 a 20</v>
      </c>
      <c r="E84" s="156" t="str">
        <f>'Krok 1- Kalkulačka '!F174</f>
        <v>1.SK</v>
      </c>
      <c r="F84" s="159">
        <f>IF('Krok 1- Kalkulačka '!G174&gt;0,'Krok 1- Kalkulačka '!G174,"-")</f>
        <v>46388</v>
      </c>
      <c r="G84" s="156" t="str">
        <f>'Krok 1- Kalkulačka '!K174</f>
        <v>emitenti, vyhlasovatelia verejnej ponuky cenných papierov a osoby žiadajúce o prijatie na obchodovanie na regulovanom trhu</v>
      </c>
      <c r="H84" s="157">
        <f>'Krok 1- Kalkulačka '!L174</f>
        <v>17</v>
      </c>
      <c r="I84" s="158">
        <f>'Krok 1- Kalkulačka '!DL174</f>
        <v>425</v>
      </c>
      <c r="J84" s="158">
        <f>'Krok 1- Kalkulačka '!DM174</f>
        <v>7225</v>
      </c>
      <c r="K84" s="156" t="str">
        <f>'Krok 1- Kalkulačka '!N174</f>
        <v>In (zvyšuje náklady)</v>
      </c>
      <c r="L84" s="205">
        <f>'Krok 1- Kalkulačka '!DP174</f>
        <v>7225</v>
      </c>
      <c r="M84" s="158">
        <f>'Krok 1- Kalkulačka '!ED174</f>
        <v>0</v>
      </c>
    </row>
    <row r="85" spans="1:13" ht="165.75" x14ac:dyDescent="0.2">
      <c r="A85" s="156">
        <f>'Krok 1- Kalkulačka '!B177</f>
        <v>57</v>
      </c>
      <c r="B85" s="156" t="str">
        <f>'Krok 1- Kalkulačka '!C177</f>
        <v>stanovenie poplatku za schválenie základného prospektu pre nemajetkové cenné papiere skladajúceho sa zo samostatných dokumentov (špecifický symbol 2463)</v>
      </c>
      <c r="C85" s="156" t="str">
        <f>'Krok 1- Kalkulačka '!D177</f>
        <v>nariadenie (EÚ) 2017/1129 v platnom znení</v>
      </c>
      <c r="D85" s="156" t="str">
        <f>'Krok 1- Kalkulačka '!E177</f>
        <v>Čl. 8 a 20</v>
      </c>
      <c r="E85" s="156" t="str">
        <f>'Krok 1- Kalkulačka '!F177</f>
        <v>1.SK</v>
      </c>
      <c r="F85" s="159">
        <f>IF('Krok 1- Kalkulačka '!G177&gt;0,'Krok 1- Kalkulačka '!G177,"-")</f>
        <v>46388</v>
      </c>
      <c r="G85" s="156" t="str">
        <f>'Krok 1- Kalkulačka '!K177</f>
        <v>emitenti, vyhlasovatelia verejnej ponuky cenných papierov a osoby žiadajúce o prijatie na obchodovanie na regulovanom trhu</v>
      </c>
      <c r="H85" s="157">
        <f>'Krok 1- Kalkulačka '!L177</f>
        <v>0</v>
      </c>
      <c r="I85" s="158">
        <f>'Krok 1- Kalkulačka '!DL177</f>
        <v>0</v>
      </c>
      <c r="J85" s="158">
        <f>'Krok 1- Kalkulačka '!DM177</f>
        <v>0</v>
      </c>
      <c r="K85" s="156" t="str">
        <f>'Krok 1- Kalkulačka '!N177</f>
        <v>In (zvyšuje náklady)</v>
      </c>
      <c r="L85" s="205">
        <f>'Krok 1- Kalkulačka '!DP177</f>
        <v>0</v>
      </c>
      <c r="M85" s="158">
        <f>'Krok 1- Kalkulačka '!ED177</f>
        <v>0</v>
      </c>
    </row>
    <row r="86" spans="1:13" ht="165.75" x14ac:dyDescent="0.2">
      <c r="A86" s="156">
        <f>'Krok 1- Kalkulačka '!B180</f>
        <v>58</v>
      </c>
      <c r="B86" s="156" t="str">
        <f>'Krok 1- Kalkulačka '!C180</f>
        <v>stanovenie poplatku za schválenie základného prospektu pre nemajetkové cenné papiere skladajúceho sa zo samostatných dokumentov (špecifický symbol 2464)</v>
      </c>
      <c r="C86" s="156" t="str">
        <f>'Krok 1- Kalkulačka '!D180</f>
        <v>nariadenie (EÚ) 2017/1129 v platnom znení</v>
      </c>
      <c r="D86" s="156" t="str">
        <f>'Krok 1- Kalkulačka '!E180</f>
        <v>Čl. 8 a 20</v>
      </c>
      <c r="E86" s="156" t="str">
        <f>'Krok 1- Kalkulačka '!F180</f>
        <v>1.SK</v>
      </c>
      <c r="F86" s="159">
        <f>IF('Krok 1- Kalkulačka '!G180&gt;0,'Krok 1- Kalkulačka '!G180,"-")</f>
        <v>46388</v>
      </c>
      <c r="G86" s="156" t="str">
        <f>'Krok 1- Kalkulačka '!K180</f>
        <v>emitenti, vyhlasovatelia verejnej ponuky cenných papierov a osoby žiadajúce o prijatie na obchodovanie na regulovanom trhu</v>
      </c>
      <c r="H86" s="157">
        <f>'Krok 1- Kalkulačka '!L180</f>
        <v>0</v>
      </c>
      <c r="I86" s="158">
        <f>'Krok 1- Kalkulačka '!DL180</f>
        <v>0</v>
      </c>
      <c r="J86" s="158">
        <f>'Krok 1- Kalkulačka '!DM180</f>
        <v>0</v>
      </c>
      <c r="K86" s="156" t="str">
        <f>'Krok 1- Kalkulačka '!N180</f>
        <v>In (zvyšuje náklady)</v>
      </c>
      <c r="L86" s="205">
        <f>'Krok 1- Kalkulačka '!DP180</f>
        <v>0</v>
      </c>
      <c r="M86" s="158">
        <f>'Krok 1- Kalkulačka '!ED180</f>
        <v>0</v>
      </c>
    </row>
    <row r="87" spans="1:13" ht="165.75" x14ac:dyDescent="0.2">
      <c r="A87" s="156">
        <f>'Krok 1- Kalkulačka '!B183</f>
        <v>59</v>
      </c>
      <c r="B87" s="156" t="str">
        <f>'Krok 1- Kalkulačka '!C183</f>
        <v>stanovenie poplatku za schválenie univerzálneho registračného dokumentu (špecifický symbol 2465)</v>
      </c>
      <c r="C87" s="156" t="str">
        <f>'Krok 1- Kalkulačka '!D183</f>
        <v>nariadenie (EÚ) 2017/1129 v platnom znení</v>
      </c>
      <c r="D87" s="156" t="str">
        <f>'Krok 1- Kalkulačka '!E183</f>
        <v>Čl. 9 a 20</v>
      </c>
      <c r="E87" s="156" t="str">
        <f>'Krok 1- Kalkulačka '!F183</f>
        <v>1.SK</v>
      </c>
      <c r="F87" s="159">
        <f>IF('Krok 1- Kalkulačka '!G183&gt;0,'Krok 1- Kalkulačka '!G183,"-")</f>
        <v>46388</v>
      </c>
      <c r="G87" s="156" t="str">
        <f>'Krok 1- Kalkulačka '!K183</f>
        <v>emitenti, vyhlasovatelia verejnej ponuky cenných papierov a osoby žiadajúce o prijatie na obchodovanie na regulovanom trhu</v>
      </c>
      <c r="H87" s="157">
        <f>'Krok 1- Kalkulačka '!L183</f>
        <v>0</v>
      </c>
      <c r="I87" s="158">
        <f>'Krok 1- Kalkulačka '!DL183</f>
        <v>0</v>
      </c>
      <c r="J87" s="158">
        <f>'Krok 1- Kalkulačka '!DM183</f>
        <v>0</v>
      </c>
      <c r="K87" s="156" t="str">
        <f>'Krok 1- Kalkulačka '!N183</f>
        <v>In (zvyšuje náklady)</v>
      </c>
      <c r="L87" s="205">
        <f>'Krok 1- Kalkulačka '!DP183</f>
        <v>0</v>
      </c>
      <c r="M87" s="158">
        <f>'Krok 1- Kalkulačka '!ED183</f>
        <v>0</v>
      </c>
    </row>
    <row r="88" spans="1:13" ht="165.75" x14ac:dyDescent="0.2">
      <c r="A88" s="156">
        <f>'Krok 1- Kalkulačka '!B186</f>
        <v>60</v>
      </c>
      <c r="B88" s="156" t="str">
        <f>'Krok 1- Kalkulačka '!C186</f>
        <v>stanovenie poplatku za schválenie prospektu následných emisií EÚ pre majetkové cenné papiere vypracovaného ako jeden dokument (špecifický symbol 2466)</v>
      </c>
      <c r="C88" s="156" t="str">
        <f>'Krok 1- Kalkulačka '!D186</f>
        <v>nariadenie (EÚ) 2017/1129 v platnom znení</v>
      </c>
      <c r="D88" s="156" t="str">
        <f>'Krok 1- Kalkulačka '!E186</f>
        <v>14a a 20</v>
      </c>
      <c r="E88" s="156" t="str">
        <f>'Krok 1- Kalkulačka '!F186</f>
        <v>1.SK</v>
      </c>
      <c r="F88" s="159">
        <f>IF('Krok 1- Kalkulačka '!G186&gt;0,'Krok 1- Kalkulačka '!G186,"-")</f>
        <v>46388</v>
      </c>
      <c r="G88" s="156" t="str">
        <f>'Krok 1- Kalkulačka '!K186</f>
        <v>emitenti, vyhlasovatelia verejnej ponuky cenných papierov a osoby žiadajúce o prijatie na obchodovanie na regulovanom trhu</v>
      </c>
      <c r="H88" s="157">
        <f>'Krok 1- Kalkulačka '!L186</f>
        <v>1</v>
      </c>
      <c r="I88" s="158">
        <f>'Krok 1- Kalkulačka '!DL186</f>
        <v>275</v>
      </c>
      <c r="J88" s="158">
        <f>'Krok 1- Kalkulačka '!DM186</f>
        <v>275</v>
      </c>
      <c r="K88" s="156" t="str">
        <f>'Krok 1- Kalkulačka '!N186</f>
        <v>In (zvyšuje náklady)</v>
      </c>
      <c r="L88" s="205">
        <f>'Krok 1- Kalkulačka '!DP186</f>
        <v>275</v>
      </c>
      <c r="M88" s="158">
        <f>'Krok 1- Kalkulačka '!ED186</f>
        <v>0</v>
      </c>
    </row>
    <row r="89" spans="1:13" ht="165.75" x14ac:dyDescent="0.2">
      <c r="A89" s="156">
        <f>'Krok 1- Kalkulačka '!B189</f>
        <v>61</v>
      </c>
      <c r="B89" s="156" t="str">
        <f>'Krok 1- Kalkulačka '!C189</f>
        <v>stanovenie poplatku za schválenie prospektu následných emisií EÚ pre nemajetkové cenné papiere vypracovaného ako jeden dokument (špecifický symbol 2467)</v>
      </c>
      <c r="C89" s="156" t="str">
        <f>'Krok 1- Kalkulačka '!D189</f>
        <v>nariadenie (EÚ) 2017/1129 v platnom znení</v>
      </c>
      <c r="D89" s="156" t="str">
        <f>'Krok 1- Kalkulačka '!E189</f>
        <v>14a a 20</v>
      </c>
      <c r="E89" s="156" t="str">
        <f>'Krok 1- Kalkulačka '!F189</f>
        <v>1.SK</v>
      </c>
      <c r="F89" s="159">
        <f>IF('Krok 1- Kalkulačka '!G189&gt;0,'Krok 1- Kalkulačka '!G189,"-")</f>
        <v>46388</v>
      </c>
      <c r="G89" s="156" t="str">
        <f>'Krok 1- Kalkulačka '!K189</f>
        <v>emitenti, vyhlasovatelia verejnej ponuky cenných papierov a osoby žiadajúce o prijatie na obchodovanie na regulovanom trhu</v>
      </c>
      <c r="H89" s="157">
        <f>'Krok 1- Kalkulačka '!L189</f>
        <v>1</v>
      </c>
      <c r="I89" s="158">
        <f>'Krok 1- Kalkulačka '!DL189</f>
        <v>225</v>
      </c>
      <c r="J89" s="158">
        <f>'Krok 1- Kalkulačka '!DM189</f>
        <v>225</v>
      </c>
      <c r="K89" s="156" t="str">
        <f>'Krok 1- Kalkulačka '!N189</f>
        <v>In (zvyšuje náklady)</v>
      </c>
      <c r="L89" s="205">
        <f>'Krok 1- Kalkulačka '!DP189</f>
        <v>225</v>
      </c>
      <c r="M89" s="158">
        <f>'Krok 1- Kalkulačka '!ED189</f>
        <v>0</v>
      </c>
    </row>
    <row r="90" spans="1:13" ht="165.75" x14ac:dyDescent="0.2">
      <c r="A90" s="156">
        <f>'Krok 1- Kalkulačka '!B192</f>
        <v>62</v>
      </c>
      <c r="B90" s="156" t="str">
        <f>'Krok 1- Kalkulačka '!C192</f>
        <v>stanovenie poplatku za schválenie prospektu následných emisií EÚ pre nemajetkové cenné papiere skladajúceho sa zo samostatných dokumentov (špecifický symbol 2468)</v>
      </c>
      <c r="C90" s="156" t="str">
        <f>'Krok 1- Kalkulačka '!D192</f>
        <v>nariadenie (EÚ) 2017/1129 v platnom znení</v>
      </c>
      <c r="D90" s="156" t="str">
        <f>'Krok 1- Kalkulačka '!E192</f>
        <v>14a a 20</v>
      </c>
      <c r="E90" s="156" t="str">
        <f>'Krok 1- Kalkulačka '!F192</f>
        <v>1.SK</v>
      </c>
      <c r="F90" s="159">
        <f>IF('Krok 1- Kalkulačka '!G192&gt;0,'Krok 1- Kalkulačka '!G192,"-")</f>
        <v>46388</v>
      </c>
      <c r="G90" s="156" t="str">
        <f>'Krok 1- Kalkulačka '!K192</f>
        <v>emitenti, vyhlasovatelia verejnej ponuky cenných papierov a osoby žiadajúce o prijatie na obchodovanie na regulovanom trhu</v>
      </c>
      <c r="H90" s="157">
        <f>'Krok 1- Kalkulačka '!L192</f>
        <v>0</v>
      </c>
      <c r="I90" s="158">
        <f>'Krok 1- Kalkulačka '!DL192</f>
        <v>0</v>
      </c>
      <c r="J90" s="158">
        <f>'Krok 1- Kalkulačka '!DM192</f>
        <v>0</v>
      </c>
      <c r="K90" s="156" t="str">
        <f>'Krok 1- Kalkulačka '!N192</f>
        <v>In (zvyšuje náklady)</v>
      </c>
      <c r="L90" s="205">
        <f>'Krok 1- Kalkulačka '!DP192</f>
        <v>0</v>
      </c>
      <c r="M90" s="158">
        <f>'Krok 1- Kalkulačka '!ED192</f>
        <v>0</v>
      </c>
    </row>
    <row r="91" spans="1:13" ht="165.75" x14ac:dyDescent="0.2">
      <c r="A91" s="156">
        <f>'Krok 1- Kalkulačka '!B195</f>
        <v>63</v>
      </c>
      <c r="B91" s="156" t="str">
        <f>'Krok 1- Kalkulačka '!C195</f>
        <v>stanovenie poplatku za schválenie prospektu následných emisií EÚ pre nemajetkové cenné papiere skladajúceho sa zo samostatných dokumentov (špecifický symbol 2469)</v>
      </c>
      <c r="C91" s="156" t="str">
        <f>'Krok 1- Kalkulačka '!D195</f>
        <v>nariadenie (EÚ) 2017/1129 v platnom znení</v>
      </c>
      <c r="D91" s="156" t="str">
        <f>'Krok 1- Kalkulačka '!E195</f>
        <v>14a a 20</v>
      </c>
      <c r="E91" s="156" t="str">
        <f>'Krok 1- Kalkulačka '!F195</f>
        <v>1.SK</v>
      </c>
      <c r="F91" s="159">
        <f>IF('Krok 1- Kalkulačka '!G195&gt;0,'Krok 1- Kalkulačka '!G195,"-")</f>
        <v>46388</v>
      </c>
      <c r="G91" s="156" t="str">
        <f>'Krok 1- Kalkulačka '!K195</f>
        <v>emitenti, vyhlasovatelia verejnej ponuky cenných papierov a osoby žiadajúce o prijatie na obchodovanie na regulovanom trhu</v>
      </c>
      <c r="H91" s="157">
        <f>'Krok 1- Kalkulačka '!L195</f>
        <v>0</v>
      </c>
      <c r="I91" s="158">
        <f>'Krok 1- Kalkulačka '!DL195</f>
        <v>0</v>
      </c>
      <c r="J91" s="158">
        <f>'Krok 1- Kalkulačka '!DM195</f>
        <v>0</v>
      </c>
      <c r="K91" s="156" t="str">
        <f>'Krok 1- Kalkulačka '!N195</f>
        <v>In (zvyšuje náklady)</v>
      </c>
      <c r="L91" s="205">
        <f>'Krok 1- Kalkulačka '!DP195</f>
        <v>0</v>
      </c>
      <c r="M91" s="158">
        <f>'Krok 1- Kalkulačka '!ED195</f>
        <v>0</v>
      </c>
    </row>
    <row r="92" spans="1:13" ht="165.75" x14ac:dyDescent="0.2">
      <c r="A92" s="156">
        <f>'Krok 1- Kalkulačka '!B198</f>
        <v>64</v>
      </c>
      <c r="B92" s="156" t="str">
        <f>'Krok 1- Kalkulačka '!C198</f>
        <v>stanovenie poplatku za schválenie prospektu následných emisií EÚ pre nemajetkové cenné papiere skladajúceho sa zo samostatných dokumentov (špecifický symbol 2470)</v>
      </c>
      <c r="C92" s="156" t="str">
        <f>'Krok 1- Kalkulačka '!D198</f>
        <v>nariadenie (EÚ) 2017/1129 v platnom znení</v>
      </c>
      <c r="D92" s="156" t="str">
        <f>'Krok 1- Kalkulačka '!E198</f>
        <v>14a a 20</v>
      </c>
      <c r="E92" s="156" t="str">
        <f>'Krok 1- Kalkulačka '!F198</f>
        <v>1.SK</v>
      </c>
      <c r="F92" s="159">
        <f>IF('Krok 1- Kalkulačka '!G198&gt;0,'Krok 1- Kalkulačka '!G198,"-")</f>
        <v>46388</v>
      </c>
      <c r="G92" s="156" t="str">
        <f>'Krok 1- Kalkulačka '!K198</f>
        <v>emitenti, vyhlasovatelia verejnej ponuky cenných papierov a osoby žiadajúce o prijatie na obchodovanie na regulovanom trhu</v>
      </c>
      <c r="H92" s="157">
        <f>'Krok 1- Kalkulačka '!L198</f>
        <v>0</v>
      </c>
      <c r="I92" s="158">
        <f>'Krok 1- Kalkulačka '!DL198</f>
        <v>0</v>
      </c>
      <c r="J92" s="158">
        <f>'Krok 1- Kalkulačka '!DM198</f>
        <v>0</v>
      </c>
      <c r="K92" s="156" t="str">
        <f>'Krok 1- Kalkulačka '!N198</f>
        <v>In (zvyšuje náklady)</v>
      </c>
      <c r="L92" s="205">
        <f>'Krok 1- Kalkulačka '!DP198</f>
        <v>0</v>
      </c>
      <c r="M92" s="158">
        <f>'Krok 1- Kalkulačka '!ED198</f>
        <v>0</v>
      </c>
    </row>
    <row r="93" spans="1:13" ht="165.75" x14ac:dyDescent="0.2">
      <c r="A93" s="156">
        <f>'Krok 1- Kalkulačka '!B201</f>
        <v>65</v>
      </c>
      <c r="B93" s="156" t="str">
        <f>'Krok 1- Kalkulačka '!C201</f>
        <v>stanovenie poplatku za schválenie základného prospektu následných emisií EÚ pre nemajetkové cenné papiere vypracovaného ako jeden dokument (špecifický symbol 2471)</v>
      </c>
      <c r="C93" s="156" t="str">
        <f>'Krok 1- Kalkulačka '!D201</f>
        <v>nariadenie (EÚ) 2017/1129 v platnom znení</v>
      </c>
      <c r="D93" s="156" t="str">
        <f>'Krok 1- Kalkulačka '!E201</f>
        <v>Čl. 8, 14a a 20</v>
      </c>
      <c r="E93" s="156" t="str">
        <f>'Krok 1- Kalkulačka '!F201</f>
        <v>1.SK</v>
      </c>
      <c r="F93" s="159">
        <f>IF('Krok 1- Kalkulačka '!G201&gt;0,'Krok 1- Kalkulačka '!G201,"-")</f>
        <v>46388</v>
      </c>
      <c r="G93" s="156" t="str">
        <f>'Krok 1- Kalkulačka '!K201</f>
        <v>emitenti, vyhlasovatelia verejnej ponuky cenných papierov a osoby žiadajúce o prijatie na obchodovanie na regulovanom trhu</v>
      </c>
      <c r="H93" s="157">
        <f>'Krok 1- Kalkulačka '!L201</f>
        <v>0</v>
      </c>
      <c r="I93" s="158">
        <f>'Krok 1- Kalkulačka '!DL201</f>
        <v>0</v>
      </c>
      <c r="J93" s="158">
        <f>'Krok 1- Kalkulačka '!DM201</f>
        <v>0</v>
      </c>
      <c r="K93" s="156" t="str">
        <f>'Krok 1- Kalkulačka '!N201</f>
        <v>In (zvyšuje náklady)</v>
      </c>
      <c r="L93" s="205">
        <f>'Krok 1- Kalkulačka '!DP201</f>
        <v>0</v>
      </c>
      <c r="M93" s="158">
        <f>'Krok 1- Kalkulačka '!ED201</f>
        <v>0</v>
      </c>
    </row>
    <row r="94" spans="1:13" ht="165.75" x14ac:dyDescent="0.2">
      <c r="A94" s="156">
        <f>'Krok 1- Kalkulačka '!B204</f>
        <v>66</v>
      </c>
      <c r="B94" s="156" t="str">
        <f>'Krok 1- Kalkulačka '!C204</f>
        <v>stanovenie poplatku za schválenie základného prospektu následných emisií EÚ pre nemajetkové cenné papiere skladajúceho sa zo samostatných dokumentov (špecifický symbol 2472)</v>
      </c>
      <c r="C94" s="156" t="str">
        <f>'Krok 1- Kalkulačka '!D204</f>
        <v>nariadenie (EÚ) 2017/1129 v platnom znení</v>
      </c>
      <c r="D94" s="156" t="str">
        <f>'Krok 1- Kalkulačka '!E204</f>
        <v>Čl. 8, 10, 14a a 20</v>
      </c>
      <c r="E94" s="156" t="str">
        <f>'Krok 1- Kalkulačka '!F204</f>
        <v>1.SK</v>
      </c>
      <c r="F94" s="159">
        <f>IF('Krok 1- Kalkulačka '!G204&gt;0,'Krok 1- Kalkulačka '!G204,"-")</f>
        <v>46388</v>
      </c>
      <c r="G94" s="156" t="str">
        <f>'Krok 1- Kalkulačka '!K204</f>
        <v>emitenti, vyhlasovatelia verejnej ponuky cenných papierov a osoby žiadajúce o prijatie na obchodovanie na regulovanom trhu</v>
      </c>
      <c r="H94" s="157">
        <f>'Krok 1- Kalkulačka '!L204</f>
        <v>0</v>
      </c>
      <c r="I94" s="158">
        <f>'Krok 1- Kalkulačka '!DL204</f>
        <v>0</v>
      </c>
      <c r="J94" s="158">
        <f>'Krok 1- Kalkulačka '!DM204</f>
        <v>0</v>
      </c>
      <c r="K94" s="156" t="str">
        <f>'Krok 1- Kalkulačka '!N204</f>
        <v>In (zvyšuje náklady)</v>
      </c>
      <c r="L94" s="205">
        <f>'Krok 1- Kalkulačka '!DP204</f>
        <v>0</v>
      </c>
      <c r="M94" s="158">
        <f>'Krok 1- Kalkulačka '!ED204</f>
        <v>0</v>
      </c>
    </row>
    <row r="95" spans="1:13" ht="165.75" x14ac:dyDescent="0.2">
      <c r="A95" s="156">
        <f>'Krok 1- Kalkulačka '!B207</f>
        <v>67</v>
      </c>
      <c r="B95" s="156" t="str">
        <f>'Krok 1- Kalkulačka '!C207</f>
        <v>stanovenie poplatku za schválenie základného prospektu následných emisií EÚ pre nemajetkové cenné papiere skladajúceho sa zo samostatných dokumentov (špecifický symbol 2473)</v>
      </c>
      <c r="C95" s="156" t="str">
        <f>'Krok 1- Kalkulačka '!D207</f>
        <v>nariadenie (EÚ) 2017/1129 v platnom znení</v>
      </c>
      <c r="D95" s="156" t="str">
        <f>'Krok 1- Kalkulačka '!E207</f>
        <v>Čl. 8, 10, 14a a 20</v>
      </c>
      <c r="E95" s="156" t="str">
        <f>'Krok 1- Kalkulačka '!F207</f>
        <v>1.SK</v>
      </c>
      <c r="F95" s="159">
        <f>IF('Krok 1- Kalkulačka '!G207&gt;0,'Krok 1- Kalkulačka '!G207,"-")</f>
        <v>46388</v>
      </c>
      <c r="G95" s="156" t="str">
        <f>'Krok 1- Kalkulačka '!K207</f>
        <v>emitenti, vyhlasovatelia verejnej ponuky cenných papierov a osoby žiadajúce o prijatie na obchodovanie na regulovanom trhu</v>
      </c>
      <c r="H95" s="157">
        <f>'Krok 1- Kalkulačka '!L207</f>
        <v>0</v>
      </c>
      <c r="I95" s="158">
        <f>'Krok 1- Kalkulačka '!DL207</f>
        <v>0</v>
      </c>
      <c r="J95" s="158">
        <f>'Krok 1- Kalkulačka '!DM207</f>
        <v>0</v>
      </c>
      <c r="K95" s="156" t="str">
        <f>'Krok 1- Kalkulačka '!N207</f>
        <v>In (zvyšuje náklady)</v>
      </c>
      <c r="L95" s="205">
        <f>'Krok 1- Kalkulačka '!DP207</f>
        <v>0</v>
      </c>
      <c r="M95" s="158">
        <f>'Krok 1- Kalkulačka '!ED207</f>
        <v>0</v>
      </c>
    </row>
    <row r="96" spans="1:13" ht="165.75" x14ac:dyDescent="0.2">
      <c r="A96" s="156">
        <f>'Krok 1- Kalkulačka '!B210</f>
        <v>68</v>
      </c>
      <c r="B96" s="156" t="str">
        <f>'Krok 1- Kalkulačka '!C210</f>
        <v>stanovenie poplatku za schválenie rastového emisného prospektu EÚ pre majetkové cenné papiere vypracovaného ako jeden dokument (špecifický symbol 2474)</v>
      </c>
      <c r="C96" s="156" t="str">
        <f>'Krok 1- Kalkulačka '!D210</f>
        <v>nariadenie (EÚ) 2017/1129 v platnom znení</v>
      </c>
      <c r="D96" s="156" t="str">
        <f>'Krok 1- Kalkulačka '!E210</f>
        <v>Čl. 15a a 20</v>
      </c>
      <c r="E96" s="156" t="str">
        <f>'Krok 1- Kalkulačka '!F210</f>
        <v>1.SK</v>
      </c>
      <c r="F96" s="159">
        <f>IF('Krok 1- Kalkulačka '!G210&gt;0,'Krok 1- Kalkulačka '!G210,"-")</f>
        <v>46388</v>
      </c>
      <c r="G96" s="156" t="str">
        <f>'Krok 1- Kalkulačka '!K210</f>
        <v>emitenti, vyhlasovatelia verejnej ponuky cenných papierov a osoby žiadajúce o prijatie na obchodovanie na regulovanom trhu</v>
      </c>
      <c r="H96" s="157">
        <f>'Krok 1- Kalkulačka '!L210</f>
        <v>0</v>
      </c>
      <c r="I96" s="158">
        <f>'Krok 1- Kalkulačka '!DL210</f>
        <v>0</v>
      </c>
      <c r="J96" s="158">
        <f>'Krok 1- Kalkulačka '!DM210</f>
        <v>0</v>
      </c>
      <c r="K96" s="156" t="str">
        <f>'Krok 1- Kalkulačka '!N210</f>
        <v>In (zvyšuje náklady)</v>
      </c>
      <c r="L96" s="205">
        <f>'Krok 1- Kalkulačka '!DP210</f>
        <v>0</v>
      </c>
      <c r="M96" s="158">
        <f>'Krok 1- Kalkulačka '!ED210</f>
        <v>0</v>
      </c>
    </row>
    <row r="97" spans="1:13" ht="165.75" x14ac:dyDescent="0.2">
      <c r="A97" s="156">
        <f>'Krok 1- Kalkulačka '!B213</f>
        <v>69</v>
      </c>
      <c r="B97" s="156" t="str">
        <f>'Krok 1- Kalkulačka '!C213</f>
        <v>stanovenie poplatku za schválenie rastového emisného prospektu EÚ pre nemajetkové cenné papiere vypracovaného ako jeden dokument (špecifický symbol 2475)</v>
      </c>
      <c r="C97" s="156" t="str">
        <f>'Krok 1- Kalkulačka '!D213</f>
        <v>nariadenie (EÚ) 2017/1129 v platnom znení</v>
      </c>
      <c r="D97" s="156" t="str">
        <f>'Krok 1- Kalkulačka '!E213</f>
        <v>Čl. 15a a 20</v>
      </c>
      <c r="E97" s="156" t="str">
        <f>'Krok 1- Kalkulačka '!F213</f>
        <v>1.SK</v>
      </c>
      <c r="F97" s="159">
        <f>IF('Krok 1- Kalkulačka '!G213&gt;0,'Krok 1- Kalkulačka '!G213,"-")</f>
        <v>46388</v>
      </c>
      <c r="G97" s="156" t="str">
        <f>'Krok 1- Kalkulačka '!K213</f>
        <v>emitenti, vyhlasovatelia verejnej ponuky cenných papierov a osoby žiadajúce o prijatie na obchodovanie na regulovanom trhu</v>
      </c>
      <c r="H97" s="157">
        <f>'Krok 1- Kalkulačka '!L213</f>
        <v>1</v>
      </c>
      <c r="I97" s="158">
        <f>'Krok 1- Kalkulačka '!DL213</f>
        <v>225</v>
      </c>
      <c r="J97" s="158">
        <f>'Krok 1- Kalkulačka '!DM213</f>
        <v>225</v>
      </c>
      <c r="K97" s="156" t="str">
        <f>'Krok 1- Kalkulačka '!N213</f>
        <v>In (zvyšuje náklady)</v>
      </c>
      <c r="L97" s="205">
        <f>'Krok 1- Kalkulačka '!DP213</f>
        <v>225</v>
      </c>
      <c r="M97" s="158">
        <f>'Krok 1- Kalkulačka '!ED213</f>
        <v>0</v>
      </c>
    </row>
    <row r="98" spans="1:13" ht="165.75" x14ac:dyDescent="0.2">
      <c r="A98" s="156">
        <f>'Krok 1- Kalkulačka '!B216</f>
        <v>70</v>
      </c>
      <c r="B98" s="156" t="str">
        <f>'Krok 1- Kalkulačka '!C216</f>
        <v>stanovenie poplatku za schválenie základného rastového emisného prospektu EÚ pre nemajetkové cenné papiere vypracovaného ako jeden dokument (špecifický symbol 2476)</v>
      </c>
      <c r="C98" s="156" t="str">
        <f>'Krok 1- Kalkulačka '!D216</f>
        <v>nariadenie (EÚ) 2017/1129 v platnom znení</v>
      </c>
      <c r="D98" s="156" t="str">
        <f>'Krok 1- Kalkulačka '!E216</f>
        <v>Čl. 8, 15a a 20</v>
      </c>
      <c r="E98" s="156" t="str">
        <f>'Krok 1- Kalkulačka '!F216</f>
        <v>1.SK</v>
      </c>
      <c r="F98" s="159">
        <f>IF('Krok 1- Kalkulačka '!G216&gt;0,'Krok 1- Kalkulačka '!G216,"-")</f>
        <v>46388</v>
      </c>
      <c r="G98" s="156" t="str">
        <f>'Krok 1- Kalkulačka '!K216</f>
        <v>emitenti, vyhlasovatelia verejnej ponuky cenných papierov a osoby žiadajúce o prijatie na obchodovanie na regulovanom trhu</v>
      </c>
      <c r="H98" s="157">
        <f>'Krok 1- Kalkulačka '!L216</f>
        <v>3</v>
      </c>
      <c r="I98" s="158">
        <f>'Krok 1- Kalkulačka '!DL216</f>
        <v>325</v>
      </c>
      <c r="J98" s="158">
        <f>'Krok 1- Kalkulačka '!DM216</f>
        <v>975</v>
      </c>
      <c r="K98" s="156" t="str">
        <f>'Krok 1- Kalkulačka '!N216</f>
        <v>In (zvyšuje náklady)</v>
      </c>
      <c r="L98" s="205">
        <f>'Krok 1- Kalkulačka '!DP216</f>
        <v>975</v>
      </c>
      <c r="M98" s="158">
        <f>'Krok 1- Kalkulačka '!ED216</f>
        <v>0</v>
      </c>
    </row>
    <row r="99" spans="1:13" ht="165.75" x14ac:dyDescent="0.2">
      <c r="A99" s="156">
        <f>'Krok 1- Kalkulačka '!B219</f>
        <v>71</v>
      </c>
      <c r="B99" s="156" t="str">
        <f>'Krok 1- Kalkulačka '!C219</f>
        <v>stanovenie poplatku za schválenie dodatku k prospektu cenného papiera alebo k jeho súčasti (špecifický symbol 2477)</v>
      </c>
      <c r="C99" s="156" t="str">
        <f>'Krok 1- Kalkulačka '!D219</f>
        <v>nariadenie (EÚ) 2017/1129 v platnom znení</v>
      </c>
      <c r="D99" s="156" t="str">
        <f>'Krok 1- Kalkulačka '!E219</f>
        <v>Čl. 23</v>
      </c>
      <c r="E99" s="156" t="str">
        <f>'Krok 1- Kalkulačka '!F219</f>
        <v>1.SK</v>
      </c>
      <c r="F99" s="159">
        <f>IF('Krok 1- Kalkulačka '!G219&gt;0,'Krok 1- Kalkulačka '!G219,"-")</f>
        <v>46388</v>
      </c>
      <c r="G99" s="156" t="str">
        <f>'Krok 1- Kalkulačka '!K219</f>
        <v>emitenti, vyhlasovatelia verejnej ponuky cenných papierov a osoby žiadajúce o prijatie na obchodovanie na regulovanom trhu</v>
      </c>
      <c r="H99" s="157">
        <f>'Krok 1- Kalkulačka '!L219</f>
        <v>12</v>
      </c>
      <c r="I99" s="158">
        <f>'Krok 1- Kalkulačka '!DL219</f>
        <v>50</v>
      </c>
      <c r="J99" s="158">
        <f>'Krok 1- Kalkulačka '!DM219</f>
        <v>600</v>
      </c>
      <c r="K99" s="156" t="str">
        <f>'Krok 1- Kalkulačka '!N219</f>
        <v>In (zvyšuje náklady)</v>
      </c>
      <c r="L99" s="205">
        <f>'Krok 1- Kalkulačka '!DP219</f>
        <v>600</v>
      </c>
      <c r="M99" s="158">
        <f>'Krok 1- Kalkulačka '!ED219</f>
        <v>0</v>
      </c>
    </row>
    <row r="100" spans="1:13" ht="165.75" x14ac:dyDescent="0.2">
      <c r="A100" s="156">
        <f>'Krok 1- Kalkulačka '!B222</f>
        <v>72</v>
      </c>
      <c r="B100" s="156" t="str">
        <f>'Krok 1- Kalkulačka '!C222</f>
        <v>stanovenie poplatku za schválenie dodatku k registračnému dokumentu, ak je to relevantné spolu s opisom cenných papierov a súhrnom (špecifický symbol 2478)</v>
      </c>
      <c r="C100" s="156" t="str">
        <f>'Krok 1- Kalkulačka '!D222</f>
        <v>nariadenie (EÚ) 2017/1129 v platnom znení</v>
      </c>
      <c r="D100" s="156" t="str">
        <f>'Krok 1- Kalkulačka '!E222</f>
        <v>Čl. 10 ods. 1</v>
      </c>
      <c r="E100" s="156" t="str">
        <f>'Krok 1- Kalkulačka '!F222</f>
        <v>1.SK</v>
      </c>
      <c r="F100" s="159">
        <f>IF('Krok 1- Kalkulačka '!G222&gt;0,'Krok 1- Kalkulačka '!G222,"-")</f>
        <v>46388</v>
      </c>
      <c r="G100" s="156" t="str">
        <f>'Krok 1- Kalkulačka '!K222</f>
        <v>emitenti, vyhlasovatelia verejnej ponuky cenných papierov a osoby žiadajúce o prijatie na obchodovanie na regulovanom trhu</v>
      </c>
      <c r="H100" s="157">
        <f>'Krok 1- Kalkulačka '!L222</f>
        <v>0</v>
      </c>
      <c r="I100" s="158">
        <f>'Krok 1- Kalkulačka '!DL222</f>
        <v>0</v>
      </c>
      <c r="J100" s="158">
        <f>'Krok 1- Kalkulačka '!DM222</f>
        <v>0</v>
      </c>
      <c r="K100" s="156" t="str">
        <f>'Krok 1- Kalkulačka '!N222</f>
        <v>In (zvyšuje náklady)</v>
      </c>
      <c r="L100" s="205">
        <f>'Krok 1- Kalkulačka '!DP222</f>
        <v>0</v>
      </c>
      <c r="M100" s="158">
        <f>'Krok 1- Kalkulačka '!ED222</f>
        <v>0</v>
      </c>
    </row>
    <row r="101" spans="1:13" ht="165.75" x14ac:dyDescent="0.2">
      <c r="A101" s="156">
        <f>'Krok 1- Kalkulačka '!B225</f>
        <v>73</v>
      </c>
      <c r="B101" s="156" t="str">
        <f>'Krok 1- Kalkulačka '!C225</f>
        <v>stanovenie poplatku za schválenie zmeny univerzálneho registračného dokumentu, ak je to relevantné spolu s opisom cenných papierov a súhrnom (špecifický symbol 2479)</v>
      </c>
      <c r="C101" s="156" t="str">
        <f>'Krok 1- Kalkulačka '!D225</f>
        <v>nariadenie (EÚ) 2017/1129 v platnom znení</v>
      </c>
      <c r="D101" s="156" t="str">
        <f>'Krok 1- Kalkulačka '!E225</f>
        <v>Čl. 9 ods. 9 a čl. 20 ods. 6</v>
      </c>
      <c r="E101" s="156" t="str">
        <f>'Krok 1- Kalkulačka '!F225</f>
        <v>1.SK</v>
      </c>
      <c r="F101" s="159">
        <f>IF('Krok 1- Kalkulačka '!G225&gt;0,'Krok 1- Kalkulačka '!G225,"-")</f>
        <v>46388</v>
      </c>
      <c r="G101" s="156" t="str">
        <f>'Krok 1- Kalkulačka '!K225</f>
        <v>emitenti, vyhlasovatelia verejnej ponuky cenných papierov a osoby žiadajúce o prijatie na obchodovanie na regulovanom trhu</v>
      </c>
      <c r="H101" s="157">
        <f>'Krok 1- Kalkulačka '!L225</f>
        <v>0</v>
      </c>
      <c r="I101" s="158">
        <f>'Krok 1- Kalkulačka '!DL225</f>
        <v>0</v>
      </c>
      <c r="J101" s="158">
        <f>'Krok 1- Kalkulačka '!DM225</f>
        <v>0</v>
      </c>
      <c r="K101" s="156" t="str">
        <f>'Krok 1- Kalkulačka '!N225</f>
        <v>In (zvyšuje náklady)</v>
      </c>
      <c r="L101" s="205">
        <f>'Krok 1- Kalkulačka '!DP225</f>
        <v>0</v>
      </c>
      <c r="M101" s="158">
        <f>'Krok 1- Kalkulačka '!ED225</f>
        <v>0</v>
      </c>
    </row>
    <row r="102" spans="1:13" ht="102" x14ac:dyDescent="0.2">
      <c r="A102" s="156">
        <f>'Krok 1- Kalkulačka '!B228</f>
        <v>74</v>
      </c>
      <c r="B102" s="156" t="str">
        <f>'Krok 1- Kalkulačka '!C228</f>
        <v>stanovenie poplatku za udelelenie povolenia na pravidelné predkladanie údajov podľa § 79 ods. 11 zákona č. 39/2015 Z. z. o poisťovníctve a o zmene a doplnení niektorých zákonov v znení neskorších predpisov v termínoch dlhších, ako sú ustanovené v § 79 ods. 11 zákona o poisťovníctve (špecifický symbol 3114)</v>
      </c>
      <c r="C102" s="156" t="str">
        <f>'Krok 1- Kalkulačka '!D228</f>
        <v>zákon č. 39/2015 Z. z. v znení zákona č. .../2026 Z. z..</v>
      </c>
      <c r="D102" s="156" t="str">
        <f>'Krok 1- Kalkulačka '!E228</f>
        <v>§ 79 ods. 13</v>
      </c>
      <c r="E102" s="156" t="str">
        <f>'Krok 1- Kalkulačka '!F228</f>
        <v>1.SK</v>
      </c>
      <c r="F102" s="159">
        <f>IF('Krok 1- Kalkulačka '!G228&gt;0,'Krok 1- Kalkulačka '!G228,"-")</f>
        <v>46417</v>
      </c>
      <c r="G102" s="156" t="str">
        <f>'Krok 1- Kalkulačka '!K228</f>
        <v>poisťovne, zaisťovne, pobočky zahraničných poisťovní a pobočky zahraničných zaisťovní</v>
      </c>
      <c r="H102" s="157">
        <f>'Krok 1- Kalkulačka '!L228</f>
        <v>9</v>
      </c>
      <c r="I102" s="158">
        <f>'Krok 1- Kalkulačka '!DL228</f>
        <v>37.5</v>
      </c>
      <c r="J102" s="158">
        <f>'Krok 1- Kalkulačka '!DM228</f>
        <v>337.5</v>
      </c>
      <c r="K102" s="156" t="str">
        <f>'Krok 1- Kalkulačka '!N228</f>
        <v>In (zvyšuje náklady)</v>
      </c>
      <c r="L102" s="205">
        <f>'Krok 1- Kalkulačka '!DP228</f>
        <v>337.5</v>
      </c>
      <c r="M102" s="158">
        <f>'Krok 1- Kalkulačka '!ED228</f>
        <v>0</v>
      </c>
    </row>
    <row r="103" spans="1:13" ht="63.75" x14ac:dyDescent="0.2">
      <c r="A103" s="156">
        <f>'Krok 1- Kalkulačka '!B231</f>
        <v>75</v>
      </c>
      <c r="B103" s="156" t="str">
        <f>'Krok 1- Kalkulačka '!C231</f>
        <v>vypustenie úkonu a poplatku za udelenie predchádzajúceho súhlasu na tvorbu ďalšej technickej rezervy podľa § 171 ods. 3 zákona o poisťovníctve (špecifický symbol 3312 - iba v opatrení č. 5/2021 v znení opatrenia č. 8/2024)</v>
      </c>
      <c r="C103" s="156" t="str">
        <f>'Krok 1- Kalkulačka '!D231</f>
        <v>zákon č. 39/2015 Z. z. v znení zákona č. .../2026 Z. z..</v>
      </c>
      <c r="D103" s="156" t="str">
        <f>'Krok 1- Kalkulačka '!E231</f>
        <v>§ 77 ods. 1 písm. t)</v>
      </c>
      <c r="E103" s="156" t="str">
        <f>'Krok 1- Kalkulačka '!F231</f>
        <v>1.SK</v>
      </c>
      <c r="F103" s="159">
        <f>IF('Krok 1- Kalkulačka '!G231&gt;0,'Krok 1- Kalkulačka '!G231,"-")</f>
        <v>46417</v>
      </c>
      <c r="G103" s="156" t="str">
        <f>'Krok 1- Kalkulačka '!K231</f>
        <v>poisťovne v osobitnom režime</v>
      </c>
      <c r="H103" s="157">
        <f>'Krok 1- Kalkulačka '!L231</f>
        <v>0</v>
      </c>
      <c r="I103" s="158">
        <f>'Krok 1- Kalkulačka '!DL231</f>
        <v>0</v>
      </c>
      <c r="J103" s="158">
        <f>'Krok 1- Kalkulačka '!DM231</f>
        <v>0</v>
      </c>
      <c r="K103" s="156" t="str">
        <f>'Krok 1- Kalkulačka '!N231</f>
        <v>Out (znižuje náklady)</v>
      </c>
      <c r="L103" s="205">
        <f>'Krok 1- Kalkulačka '!DP231</f>
        <v>0</v>
      </c>
      <c r="M103" s="158">
        <f>'Krok 1- Kalkulačka '!ED231</f>
        <v>0</v>
      </c>
    </row>
    <row r="104" spans="1:13" ht="102" x14ac:dyDescent="0.2">
      <c r="A104" s="156">
        <f>'Krok 1- Kalkulačka '!B234</f>
        <v>76</v>
      </c>
      <c r="B104" s="156" t="str">
        <f>'Krok 1- Kalkulačka '!C234</f>
        <v>vypustenie úkonu a poplatku za udelenie predchádzajúceho súhlasu na splnomocnenie zástupcu núteného správcu vykonávaním úkonov vo svojom mene na základe písomného plnomocenstva (špecifický symbol 3326 - iba v opatrení č. 5/2021 v znení opatrenia č. 8/2024)</v>
      </c>
      <c r="C104" s="156" t="str">
        <f>'Krok 1- Kalkulačka '!D234</f>
        <v>zákon č. 39/2015 Z. z.</v>
      </c>
      <c r="D104" s="156" t="str">
        <f>'Krok 1- Kalkulačka '!E234</f>
        <v>§ 148 ods. 7</v>
      </c>
      <c r="E104" s="156" t="str">
        <f>'Krok 1- Kalkulačka '!F234</f>
        <v>1.SK</v>
      </c>
      <c r="F104" s="159">
        <f>IF('Krok 1- Kalkulačka '!G234&gt;0,'Krok 1- Kalkulačka '!G234,"-")</f>
        <v>46417</v>
      </c>
      <c r="G104" s="156" t="str">
        <f>'Krok 1- Kalkulačka '!K234</f>
        <v>poisťovne, zaisťovne, pobočky zahraničných poisťovní a pobočky zahraničných zaisťovní</v>
      </c>
      <c r="H104" s="157">
        <f>'Krok 1- Kalkulačka '!L234</f>
        <v>9</v>
      </c>
      <c r="I104" s="158">
        <f>'Krok 1- Kalkulačka '!DL234</f>
        <v>25</v>
      </c>
      <c r="J104" s="158">
        <f>'Krok 1- Kalkulačka '!DM234</f>
        <v>225</v>
      </c>
      <c r="K104" s="156" t="str">
        <f>'Krok 1- Kalkulačka '!N234</f>
        <v>Out (znižuje náklady)</v>
      </c>
      <c r="L104" s="205">
        <f>'Krok 1- Kalkulačka '!DP234</f>
        <v>225</v>
      </c>
      <c r="M104" s="158">
        <f>'Krok 1- Kalkulačka '!ED234</f>
        <v>0</v>
      </c>
    </row>
    <row r="105" spans="1:13" ht="102" x14ac:dyDescent="0.2">
      <c r="A105" s="156">
        <f>'Krok 1- Kalkulačka '!B237</f>
        <v>77</v>
      </c>
      <c r="B105" s="156" t="str">
        <f>'Krok 1- Kalkulačka '!C237</f>
        <v>vypustenie úkonu a poplatku za udelenie predchádzajúceho súhlasu na pribratie odborných poradcov núteného správcu (špecifický symbol 3327 - iba v opatrení č. 5/2021 v znení opatrenia č. 8/2024)</v>
      </c>
      <c r="C105" s="156" t="str">
        <f>'Krok 1- Kalkulačka '!D237</f>
        <v>zákon č. 39/2015 Z. z.</v>
      </c>
      <c r="D105" s="156" t="str">
        <f>'Krok 1- Kalkulačka '!E237</f>
        <v>§ 148 ods. 10</v>
      </c>
      <c r="E105" s="156" t="str">
        <f>'Krok 1- Kalkulačka '!F237</f>
        <v>1.SK</v>
      </c>
      <c r="F105" s="159">
        <f>IF('Krok 1- Kalkulačka '!G237&gt;0,'Krok 1- Kalkulačka '!G237,"-")</f>
        <v>46417</v>
      </c>
      <c r="G105" s="156" t="str">
        <f>'Krok 1- Kalkulačka '!K237</f>
        <v>poisťovne, zaisťovne, pobočky zahraničných poisťovní a pobočky zahraničných zaisťovní</v>
      </c>
      <c r="H105" s="157">
        <f>'Krok 1- Kalkulačka '!L237</f>
        <v>9</v>
      </c>
      <c r="I105" s="158">
        <f>'Krok 1- Kalkulačka '!DL237</f>
        <v>25</v>
      </c>
      <c r="J105" s="158">
        <f>'Krok 1- Kalkulačka '!DM237</f>
        <v>225</v>
      </c>
      <c r="K105" s="156" t="str">
        <f>'Krok 1- Kalkulačka '!N237</f>
        <v>Out (znižuje náklady)</v>
      </c>
      <c r="L105" s="205">
        <f>'Krok 1- Kalkulačka '!DP237</f>
        <v>225</v>
      </c>
      <c r="M105" s="158">
        <f>'Krok 1- Kalkulačka '!ED237</f>
        <v>0</v>
      </c>
    </row>
    <row r="106" spans="1:13" ht="102" x14ac:dyDescent="0.2">
      <c r="A106" s="156">
        <f>'Krok 1- Kalkulačka '!B240</f>
        <v>78</v>
      </c>
      <c r="B106" s="156" t="str">
        <f>'Krok 1- Kalkulačka '!C240</f>
        <v>vypustenie úkonu a poplatku za udelenie predchádzajúceho súhlasu na čiastočné alebo úplné pozastavenie nakladania s prostriedkami poisťovne núteným správcom (špecifický symbol 3328 - iba v opatrení č. 5/2021 v znení opatrenia č. 8/2024)</v>
      </c>
      <c r="C106" s="156" t="str">
        <f>'Krok 1- Kalkulačka '!D240</f>
        <v>zákon č. 39/2015 Z. z.</v>
      </c>
      <c r="D106" s="156" t="str">
        <f>'Krok 1- Kalkulačka '!E240</f>
        <v>§ 149 ods. 5</v>
      </c>
      <c r="E106" s="156" t="str">
        <f>'Krok 1- Kalkulačka '!F240</f>
        <v>1.SK</v>
      </c>
      <c r="F106" s="159">
        <f>IF('Krok 1- Kalkulačka '!G240&gt;0,'Krok 1- Kalkulačka '!G240,"-")</f>
        <v>46417</v>
      </c>
      <c r="G106" s="156" t="str">
        <f>'Krok 1- Kalkulačka '!K240</f>
        <v>poisťovne, zaisťovne, pobočky zahraničných poisťovní a pobočky zahraničných zaisťovní</v>
      </c>
      <c r="H106" s="157">
        <f>'Krok 1- Kalkulačka '!L240</f>
        <v>9</v>
      </c>
      <c r="I106" s="158">
        <f>'Krok 1- Kalkulačka '!DL240</f>
        <v>25</v>
      </c>
      <c r="J106" s="158">
        <f>'Krok 1- Kalkulačka '!DM240</f>
        <v>225</v>
      </c>
      <c r="K106" s="156" t="str">
        <f>'Krok 1- Kalkulačka '!N240</f>
        <v>Out (znižuje náklady)</v>
      </c>
      <c r="L106" s="205">
        <f>'Krok 1- Kalkulačka '!DP240</f>
        <v>225</v>
      </c>
      <c r="M106" s="158">
        <f>'Krok 1- Kalkulačka '!ED240</f>
        <v>0</v>
      </c>
    </row>
    <row r="107" spans="1:13" ht="102" x14ac:dyDescent="0.2">
      <c r="A107" s="156">
        <f>'Krok 1- Kalkulačka '!B243</f>
        <v>79</v>
      </c>
      <c r="B107" s="156" t="str">
        <f>'Krok 1- Kalkulačka '!C243</f>
        <v>vypustenie úkonu a poplatku za udelenie predchádzajúceho súhlasu na podanie návrhu na vyhlásenie konkurzu núteným správcom (špecifický symbol 3329 - iba v opatrení č. 5/2021 v znení opatrenia č. 8/2024)</v>
      </c>
      <c r="C107" s="156" t="str">
        <f>'Krok 1- Kalkulačka '!D243</f>
        <v>zákon č. 39/2015 Z. z.</v>
      </c>
      <c r="D107" s="156" t="str">
        <f>'Krok 1- Kalkulačka '!E243</f>
        <v>§ 149 ods. 6</v>
      </c>
      <c r="E107" s="156" t="str">
        <f>'Krok 1- Kalkulačka '!F243</f>
        <v>1.SK</v>
      </c>
      <c r="F107" s="159">
        <f>IF('Krok 1- Kalkulačka '!G243&gt;0,'Krok 1- Kalkulačka '!G243,"-")</f>
        <v>46417</v>
      </c>
      <c r="G107" s="156" t="str">
        <f>'Krok 1- Kalkulačka '!K243</f>
        <v>poisťovne, zaisťovne, pobočky zahraničných poisťovní a pobočky zahraničných zaisťovní</v>
      </c>
      <c r="H107" s="157">
        <f>'Krok 1- Kalkulačka '!L243</f>
        <v>9</v>
      </c>
      <c r="I107" s="158">
        <f>'Krok 1- Kalkulačka '!DL243</f>
        <v>87.5</v>
      </c>
      <c r="J107" s="158">
        <f>'Krok 1- Kalkulačka '!DM243</f>
        <v>787.5</v>
      </c>
      <c r="K107" s="156" t="str">
        <f>'Krok 1- Kalkulačka '!N243</f>
        <v>Out (znižuje náklady)</v>
      </c>
      <c r="L107" s="205">
        <f>'Krok 1- Kalkulačka '!DP243</f>
        <v>787.5</v>
      </c>
      <c r="M107" s="158">
        <f>'Krok 1- Kalkulačka '!ED243</f>
        <v>0</v>
      </c>
    </row>
    <row r="108" spans="1:13" s="297" customFormat="1" ht="102" x14ac:dyDescent="0.2">
      <c r="A108" s="294">
        <f>'Krok 1- Kalkulačka '!B246</f>
        <v>80</v>
      </c>
      <c r="B108" s="294" t="str">
        <f>'Krok 1- Kalkulačka '!C246</f>
        <v>stanovenie poplatku za udelenie predchádzajúceho súhlasu na použitie korekcie volatility príslušnej časovej štruktúry bezrizikovej úrokovej miery podľa § 42 ods. 1 zákona o poisťovníctve (špecifický symbol 3334)</v>
      </c>
      <c r="C108" s="294" t="str">
        <f>'Krok 1- Kalkulačka '!D246</f>
        <v>zákon č. 39/2015 Z. z. v znení zákona č. .../2026 Z. z.</v>
      </c>
      <c r="D108" s="294" t="str">
        <f>'Krok 1- Kalkulačka '!E246</f>
        <v>§ 77 ods. 1 písm. w)</v>
      </c>
      <c r="E108" s="294" t="str">
        <f>'Krok 1- Kalkulačka '!F246</f>
        <v>1.SK</v>
      </c>
      <c r="F108" s="295">
        <f>IF('Krok 1- Kalkulačka '!G246&gt;0,'Krok 1- Kalkulačka '!G246,"-")</f>
        <v>46417</v>
      </c>
      <c r="G108" s="294" t="str">
        <f>'Krok 1- Kalkulačka '!K246</f>
        <v>poisťovne, zaisťovne, pobočky zahraničných poisťovní a pobočky zahraničných zaisťovní</v>
      </c>
      <c r="H108" s="296">
        <f>'Krok 1- Kalkulačka '!L246</f>
        <v>9</v>
      </c>
      <c r="I108" s="205">
        <f>'Krok 1- Kalkulačka '!DL246</f>
        <v>87.5</v>
      </c>
      <c r="J108" s="205">
        <f>'Krok 1- Kalkulačka '!DM246</f>
        <v>787.5</v>
      </c>
      <c r="K108" s="294" t="str">
        <f>'Krok 1- Kalkulačka '!N246</f>
        <v>In (zvyšuje náklady)</v>
      </c>
      <c r="L108" s="205">
        <f>'Krok 1- Kalkulačka '!DP246</f>
        <v>787.5</v>
      </c>
      <c r="M108" s="205">
        <f>'Krok 1- Kalkulačka '!ED246</f>
        <v>0</v>
      </c>
    </row>
    <row r="109" spans="1:13" ht="102" x14ac:dyDescent="0.2">
      <c r="A109" s="294">
        <f>'Krok 1- Kalkulačka '!B249</f>
        <v>81</v>
      </c>
      <c r="B109" s="294" t="str">
        <f>'Krok 1- Kalkulačka '!C249</f>
        <v>stanovenie poplatku za udelenie predchádzajúceho súhlasu na použitie korekcie na rizikovo upravenú prirážku pre menu podľa § 42 ods. 3 zákona o poisťovníctve (špecifický symbol 3335)</v>
      </c>
      <c r="C109" s="294" t="str">
        <f>'Krok 1- Kalkulačka '!D249</f>
        <v>zákon č. 39/2015 Z. z. v znení zákona č. .../2026 Z. z.</v>
      </c>
      <c r="D109" s="294" t="str">
        <f>'Krok 1- Kalkulačka '!E249</f>
        <v>§ 77 ods. 1 písm. x)</v>
      </c>
      <c r="E109" s="294" t="str">
        <f>'Krok 1- Kalkulačka '!F249</f>
        <v>1.SK</v>
      </c>
      <c r="F109" s="295">
        <f>IF('Krok 1- Kalkulačka '!G249&gt;0,'Krok 1- Kalkulačka '!G249,"-")</f>
        <v>46417</v>
      </c>
      <c r="G109" s="294" t="str">
        <f>'Krok 1- Kalkulačka '!K249</f>
        <v>poisťovne, zaisťovne, pobočky zahraničných poisťovní a pobočky zahraničných zaisťovní</v>
      </c>
      <c r="H109" s="296">
        <f>'Krok 1- Kalkulačka '!L249</f>
        <v>9</v>
      </c>
      <c r="I109" s="205">
        <f>'Krok 1- Kalkulačka '!DL249</f>
        <v>87.5</v>
      </c>
      <c r="J109" s="205">
        <f>'Krok 1- Kalkulačka '!DM249</f>
        <v>787.5</v>
      </c>
      <c r="K109" s="294" t="str">
        <f>'Krok 1- Kalkulačka '!N249</f>
        <v>In (zvyšuje náklady)</v>
      </c>
      <c r="L109" s="205">
        <f>'Krok 1- Kalkulačka '!DP249</f>
        <v>787.5</v>
      </c>
      <c r="M109" s="205">
        <f>'Krok 1- Kalkulačka '!ED249</f>
        <v>0</v>
      </c>
    </row>
    <row r="110" spans="1:13" ht="102" x14ac:dyDescent="0.2">
      <c r="A110" s="294">
        <f>'Krok 1- Kalkulačka '!B252</f>
        <v>82</v>
      </c>
      <c r="B110" s="294" t="str">
        <f>'Krok 1- Kalkulačka '!C252</f>
        <v>stanovenie poplatku za udelenie predchádzajúceho súhlasu na uplatňovanie mechanizmu postupného zavádzania extrapolácie podľa § 205d ods. 4 zákona o poisťovníctve (špecifický symbol 3336)</v>
      </c>
      <c r="C110" s="294" t="str">
        <f>'Krok 1- Kalkulačka '!D252</f>
        <v>zákon č. 39/2015 Z. z. v znení zákona č. .../2026 Z. z.</v>
      </c>
      <c r="D110" s="294" t="str">
        <f>'Krok 1- Kalkulačka '!E252</f>
        <v>§ 77 ods. 1 písm. y)</v>
      </c>
      <c r="E110" s="294" t="str">
        <f>'Krok 1- Kalkulačka '!F252</f>
        <v>1.SK</v>
      </c>
      <c r="F110" s="295">
        <f>IF('Krok 1- Kalkulačka '!G252&gt;0,'Krok 1- Kalkulačka '!G252,"-")</f>
        <v>46417</v>
      </c>
      <c r="G110" s="294" t="str">
        <f>'Krok 1- Kalkulačka '!K252</f>
        <v>poisťovne, zaisťovne, pobočky zahraničných poisťovní a pobočky zahraničných zaisťovní</v>
      </c>
      <c r="H110" s="296">
        <f>'Krok 1- Kalkulačka '!L252</f>
        <v>9</v>
      </c>
      <c r="I110" s="205">
        <f>'Krok 1- Kalkulačka '!DL252</f>
        <v>87.5</v>
      </c>
      <c r="J110" s="205">
        <f>'Krok 1- Kalkulačka '!DM252</f>
        <v>787.5</v>
      </c>
      <c r="K110" s="294" t="str">
        <f>'Krok 1- Kalkulačka '!N252</f>
        <v>In (zvyšuje náklady)</v>
      </c>
      <c r="L110" s="205">
        <f>'Krok 1- Kalkulačka '!DP252</f>
        <v>787.5</v>
      </c>
      <c r="M110" s="205">
        <f>'Krok 1- Kalkulačka '!ED252</f>
        <v>0</v>
      </c>
    </row>
    <row r="111" spans="1:13" ht="102" x14ac:dyDescent="0.2">
      <c r="A111" s="294">
        <f>'Krok 1- Kalkulačka '!B255</f>
        <v>83</v>
      </c>
      <c r="B111" s="294" t="str">
        <f>'Krok 1- Kalkulačka '!C255</f>
        <v>stanovenie poplatku za udelenie predchádzajúceho súhlasu na predkladanie správy podľa § 79a ods. 1 zákona o poisťovníctve raz za päť rokov (špecifický symbol 3337)</v>
      </c>
      <c r="C111" s="294" t="str">
        <f>'Krok 1- Kalkulačka '!D255</f>
        <v>zákon č. 39/2015 Z. z. v znení zákona č. .../2026 Z. z.</v>
      </c>
      <c r="D111" s="294" t="str">
        <f>'Krok 1- Kalkulačka '!E255</f>
        <v>§ 79a ods. 2 písm. a)</v>
      </c>
      <c r="E111" s="294" t="str">
        <f>'Krok 1- Kalkulačka '!F255</f>
        <v>1.SK</v>
      </c>
      <c r="F111" s="295">
        <f>IF('Krok 1- Kalkulačka '!G255&gt;0,'Krok 1- Kalkulačka '!G255,"-")</f>
        <v>46417</v>
      </c>
      <c r="G111" s="294" t="str">
        <f>'Krok 1- Kalkulačka '!K255</f>
        <v>poisťovne, zaisťovne, pobočky zahraničných poisťovní a pobočky zahraničných zaisťovní</v>
      </c>
      <c r="H111" s="296">
        <f>'Krok 1- Kalkulačka '!L255</f>
        <v>9</v>
      </c>
      <c r="I111" s="205">
        <f>'Krok 1- Kalkulačka '!DL255</f>
        <v>37.5</v>
      </c>
      <c r="J111" s="205">
        <f>'Krok 1- Kalkulačka '!DM255</f>
        <v>337.5</v>
      </c>
      <c r="K111" s="294" t="str">
        <f>'Krok 1- Kalkulačka '!N255</f>
        <v>In (zvyšuje náklady)</v>
      </c>
      <c r="L111" s="205">
        <f>'Krok 1- Kalkulačka '!DP255</f>
        <v>337.5</v>
      </c>
      <c r="M111" s="205">
        <f>'Krok 1- Kalkulačka '!ED255</f>
        <v>0</v>
      </c>
    </row>
    <row r="112" spans="1:13" ht="51" x14ac:dyDescent="0.2">
      <c r="A112" s="294">
        <f>'Krok 1- Kalkulačka '!B258</f>
        <v>84</v>
      </c>
      <c r="B112" s="294" t="str">
        <f>'Krok 1- Kalkulačka '!C258</f>
        <v>stanovenie poplatku za vydanie stanoviska k použitiu navrhovaných opatrení v oblasti proporcionality, a to za každé navrhované opatrenie (špecifický symbol 3514)</v>
      </c>
      <c r="C112" s="294" t="str">
        <f>'Krok 1- Kalkulačka '!D258</f>
        <v>zákon č. 39/2015 Z. z. v znení zákona č. .../2026 Z. z.</v>
      </c>
      <c r="D112" s="294" t="str">
        <f>'Krok 1- Kalkulačka '!E258</f>
        <v>§ 70e ods. 3</v>
      </c>
      <c r="E112" s="294" t="str">
        <f>'Krok 1- Kalkulačka '!F258</f>
        <v>1.SK</v>
      </c>
      <c r="F112" s="295">
        <f>IF('Krok 1- Kalkulačka '!G258&gt;0,'Krok 1- Kalkulačka '!G258,"-")</f>
        <v>46417</v>
      </c>
      <c r="G112" s="294" t="str">
        <f>'Krok 1- Kalkulačka '!K258</f>
        <v>poisťovne a zaisťovne</v>
      </c>
      <c r="H112" s="296">
        <f>'Krok 1- Kalkulačka '!L258</f>
        <v>9</v>
      </c>
      <c r="I112" s="205">
        <f>'Krok 1- Kalkulačka '!DL258</f>
        <v>50</v>
      </c>
      <c r="J112" s="205">
        <f>'Krok 1- Kalkulačka '!DM258</f>
        <v>450</v>
      </c>
      <c r="K112" s="294" t="str">
        <f>'Krok 1- Kalkulačka '!N258</f>
        <v>In (zvyšuje náklady)</v>
      </c>
      <c r="L112" s="205">
        <f>'Krok 1- Kalkulačka '!DP258</f>
        <v>450</v>
      </c>
      <c r="M112" s="205">
        <f>'Krok 1- Kalkulačka '!ED258</f>
        <v>0</v>
      </c>
    </row>
    <row r="113" spans="1:13" ht="102" x14ac:dyDescent="0.2">
      <c r="A113" s="294">
        <f>'Krok 1- Kalkulačka '!B261</f>
        <v>85</v>
      </c>
      <c r="B113" s="294" t="str">
        <f>'Krok 1- Kalkulačka '!C261</f>
        <v>stanovenie poplatku za vydanie stanoviska k uplatneniu zjednodušeného postupu poisťovňou s majetkovou účasťou alebo zaisťovňou s majetkovou účasťou pri majetkových účastiach v príbuzných spoločnostiach, ktoré sú nevýznamné (špecifický symbol 3515)</v>
      </c>
      <c r="C113" s="294" t="str">
        <f>'Krok 1- Kalkulačka '!D261</f>
        <v>zákon č. 39/2015 Z. z. v znení zákona č. .../2026 Z. z.</v>
      </c>
      <c r="D113" s="294" t="str">
        <f>'Krok 1- Kalkulačka '!E261</f>
        <v>§ 96 ods. 8</v>
      </c>
      <c r="E113" s="294" t="str">
        <f>'Krok 1- Kalkulačka '!F261</f>
        <v>1.SK</v>
      </c>
      <c r="F113" s="295">
        <f>IF('Krok 1- Kalkulačka '!G261&gt;0,'Krok 1- Kalkulačka '!G261,"-")</f>
        <v>46417</v>
      </c>
      <c r="G113" s="294" t="str">
        <f>'Krok 1- Kalkulačka '!K261</f>
        <v>poisťovne, zaisťovne, pobočky zahraničných poisťovní a pobočky zahraničných zaisťovní</v>
      </c>
      <c r="H113" s="296">
        <f>'Krok 1- Kalkulačka '!L261</f>
        <v>9</v>
      </c>
      <c r="I113" s="205">
        <f>'Krok 1- Kalkulačka '!DL261</f>
        <v>50</v>
      </c>
      <c r="J113" s="205">
        <f>'Krok 1- Kalkulačka '!DM261</f>
        <v>450</v>
      </c>
      <c r="K113" s="294" t="str">
        <f>'Krok 1- Kalkulačka '!N261</f>
        <v>In (zvyšuje náklady)</v>
      </c>
      <c r="L113" s="205">
        <f>'Krok 1- Kalkulačka '!DP261</f>
        <v>450</v>
      </c>
      <c r="M113" s="205">
        <f>'Krok 1- Kalkulačka '!ED261</f>
        <v>0</v>
      </c>
    </row>
    <row r="114" spans="1:13" ht="102" x14ac:dyDescent="0.2">
      <c r="A114" s="294">
        <f>'Krok 1- Kalkulačka '!B264</f>
        <v>86</v>
      </c>
      <c r="B114" s="294" t="str">
        <f>'Krok 1- Kalkulačka '!C264</f>
        <v>stanovenie poplatku za udelenie výnimky z predkladania údajov podľa § 79 ods. 11 zákona o poisťovníctve po jednotlivých položkách (špecifický symbol 3516)</v>
      </c>
      <c r="C114" s="294" t="str">
        <f>'Krok 1- Kalkulačka '!D264</f>
        <v>zákon č. 39/2015 Z. z. v znení zákona č. .../2026 Z. z.</v>
      </c>
      <c r="D114" s="294" t="str">
        <f>'Krok 1- Kalkulačka '!E264</f>
        <v>§ 79 ods. 16</v>
      </c>
      <c r="E114" s="294" t="str">
        <f>'Krok 1- Kalkulačka '!F264</f>
        <v>1.SK</v>
      </c>
      <c r="F114" s="295">
        <f>IF('Krok 1- Kalkulačka '!G264&gt;0,'Krok 1- Kalkulačka '!G264,"-")</f>
        <v>46417</v>
      </c>
      <c r="G114" s="294" t="str">
        <f>'Krok 1- Kalkulačka '!K264</f>
        <v>poisťovne, zaisťovne, pobočky zahraničných poisťovní a pobočky zahraničných zaisťovní</v>
      </c>
      <c r="H114" s="296">
        <f>'Krok 1- Kalkulačka '!L264</f>
        <v>9</v>
      </c>
      <c r="I114" s="205">
        <f>'Krok 1- Kalkulačka '!DL264</f>
        <v>37.5</v>
      </c>
      <c r="J114" s="205">
        <f>'Krok 1- Kalkulačka '!DM264</f>
        <v>337.5</v>
      </c>
      <c r="K114" s="294" t="str">
        <f>'Krok 1- Kalkulačka '!N264</f>
        <v>In (zvyšuje náklady)</v>
      </c>
      <c r="L114" s="205">
        <f>'Krok 1- Kalkulačka '!DP264</f>
        <v>337.5</v>
      </c>
      <c r="M114" s="205">
        <f>'Krok 1- Kalkulačka '!ED264</f>
        <v>0</v>
      </c>
    </row>
    <row r="115" spans="1:13" ht="153" x14ac:dyDescent="0.2">
      <c r="A115" s="294">
        <f>'Krok 1- Kalkulačka '!B267</f>
        <v>87</v>
      </c>
      <c r="B115" s="294" t="str">
        <f>'Krok 1- Kalkulačka '!C267</f>
        <v>zvýšenie poplatku za udelenie predchádzajúceho súhlasu na zvolenie osoby navrhovanej za člena predstavenstva dôchodkovej správcovskej spoločnosti a člena dozornej rady dôchodkovej správcovskej spoločnosti, na menovanie prokuristu dôchodkovej správcovskej spoločnosti a na ustanovenie za vedúceho zamestnanca v priamej riadiacej pôsobnosti predstavenstva zodpovedného za výkon odborných činností a na ustanovenie za zamestnanca zodpovedného za výkon vnútornej kontroly (špecifický symbol 4303 - iba v opatrení č. 5/2021 v znení opatrenia č. 8/2024)</v>
      </c>
      <c r="C115" s="294" t="str">
        <f>'Krok 1- Kalkulačka '!D267</f>
        <v>zákon č. 43/2004 Z. z. v znení neskorších predpisov</v>
      </c>
      <c r="D115" s="294" t="str">
        <f>'Krok 1- Kalkulačka '!E267</f>
        <v>§ 52 ods. 1 písm. c)</v>
      </c>
      <c r="E115" s="294" t="str">
        <f>'Krok 1- Kalkulačka '!F267</f>
        <v>1.SK</v>
      </c>
      <c r="F115" s="295">
        <f>IF('Krok 1- Kalkulačka '!G267&gt;0,'Krok 1- Kalkulačka '!G267,"-")</f>
        <v>46388</v>
      </c>
      <c r="G115" s="294" t="str">
        <f>'Krok 1- Kalkulačka '!K267</f>
        <v>dôchodkové správcovské spoločnosti</v>
      </c>
      <c r="H115" s="296">
        <f>'Krok 1- Kalkulačka '!L267</f>
        <v>3</v>
      </c>
      <c r="I115" s="205">
        <f>'Krok 1- Kalkulačka '!DL267</f>
        <v>27.5</v>
      </c>
      <c r="J115" s="205">
        <f>'Krok 1- Kalkulačka '!DM267</f>
        <v>82.5</v>
      </c>
      <c r="K115" s="294" t="str">
        <f>'Krok 1- Kalkulačka '!N267</f>
        <v>In (zvyšuje náklady)</v>
      </c>
      <c r="L115" s="205">
        <f>'Krok 1- Kalkulačka '!DP267</f>
        <v>82.5</v>
      </c>
      <c r="M115" s="205">
        <f>'Krok 1- Kalkulačka '!ED267</f>
        <v>0</v>
      </c>
    </row>
    <row r="116" spans="1:13" ht="102" x14ac:dyDescent="0.2">
      <c r="A116" s="294">
        <f>'Krok 1- Kalkulačka '!B270</f>
        <v>88</v>
      </c>
      <c r="B116" s="294" t="str">
        <f>'Krok 1- Kalkulačka '!C270</f>
        <v>zvýšenie poplatku za udelenie predchádzajúceho súhlasu na voľbu osôb navrhovaných za členov predstavenstva a členov dozornej rady a na vymenovanie vedúcich zamestnancov v priamej riadiacej pôsobnosti predstavenstva zodpovedných za riadenie investícií, osôb zodpovedných za výkon kľúčovej funkcie a prokuristu (špecifický symbol 4312 - iba v opatrení č. 5/2021 v znení opatrenia č. 8/2024)</v>
      </c>
      <c r="C116" s="294" t="str">
        <f>'Krok 1- Kalkulačka '!D270</f>
        <v>zákon č. 650/2004 Z. z. v znení neskorších predpisov</v>
      </c>
      <c r="D116" s="294" t="str">
        <f>'Krok 1- Kalkulačka '!E270</f>
        <v>§ 26 ods. 1 písm. c)</v>
      </c>
      <c r="E116" s="294" t="str">
        <f>'Krok 1- Kalkulačka '!F270</f>
        <v>1.SK</v>
      </c>
      <c r="F116" s="295">
        <f>IF('Krok 1- Kalkulačka '!G270&gt;0,'Krok 1- Kalkulačka '!G270,"-")</f>
        <v>46388</v>
      </c>
      <c r="G116" s="294" t="str">
        <f>'Krok 1- Kalkulačka '!K270</f>
        <v>doplnkové dôchodkové spoločnosti</v>
      </c>
      <c r="H116" s="296">
        <f>'Krok 1- Kalkulačka '!L270</f>
        <v>3</v>
      </c>
      <c r="I116" s="205">
        <f>'Krok 1- Kalkulačka '!DL270</f>
        <v>27.5</v>
      </c>
      <c r="J116" s="205">
        <f>'Krok 1- Kalkulačka '!DM270</f>
        <v>82.5</v>
      </c>
      <c r="K116" s="294" t="str">
        <f>'Krok 1- Kalkulačka '!N270</f>
        <v>In (zvyšuje náklady)</v>
      </c>
      <c r="L116" s="205">
        <f>'Krok 1- Kalkulačka '!DP270</f>
        <v>82.5</v>
      </c>
      <c r="M116" s="205">
        <f>'Krok 1- Kalkulačka '!ED270</f>
        <v>0</v>
      </c>
    </row>
    <row r="117" spans="1:13" ht="51" x14ac:dyDescent="0.2">
      <c r="A117" s="294">
        <f>'Krok 1- Kalkulačka '!B273</f>
        <v>89</v>
      </c>
      <c r="B117" s="294" t="str">
        <f>'Krok 1- Kalkulačka '!C273</f>
        <v>vypustenie úkonu a poplatku za udelenie povolenia na poskytovanie iných úverov alebo pôžičiek spotrebiteľom (špecifický symbol 6107 - iba v opatrení č. 5/2021 v znení opatrenia č. 8/2024)</v>
      </c>
      <c r="C117" s="294" t="str">
        <f>'Krok 1- Kalkulačka '!D273</f>
        <v>zákon č. 129/2010 Z. z. v znení neskorších predpisov</v>
      </c>
      <c r="D117" s="294" t="str">
        <f>'Krok 1- Kalkulačka '!E273</f>
        <v>§ 24 ods. 1</v>
      </c>
      <c r="E117" s="294" t="str">
        <f>'Krok 1- Kalkulačka '!F273</f>
        <v>1.SK</v>
      </c>
      <c r="F117" s="295">
        <f>IF('Krok 1- Kalkulačka '!G273&gt;0,'Krok 1- Kalkulačka '!G273,"-")</f>
        <v>46388</v>
      </c>
      <c r="G117" s="294" t="str">
        <f>'Krok 1- Kalkulačka '!K273</f>
        <v>žiadatelia o udelenie povolenia pre iného veriteľa</v>
      </c>
      <c r="H117" s="296">
        <f>'Krok 1- Kalkulačka '!L273</f>
        <v>0</v>
      </c>
      <c r="I117" s="205">
        <f>'Krok 1- Kalkulačka '!DL273</f>
        <v>0</v>
      </c>
      <c r="J117" s="205">
        <f>'Krok 1- Kalkulačka '!DM273</f>
        <v>0</v>
      </c>
      <c r="K117" s="294" t="str">
        <f>'Krok 1- Kalkulačka '!N273</f>
        <v>Out (znižuje náklady)</v>
      </c>
      <c r="L117" s="205">
        <f>'Krok 1- Kalkulačka '!DP273</f>
        <v>0</v>
      </c>
      <c r="M117" s="205">
        <f>'Krok 1- Kalkulačka '!ED273</f>
        <v>0</v>
      </c>
    </row>
    <row r="118" spans="1:13" ht="89.25" x14ac:dyDescent="0.2">
      <c r="A118" s="294">
        <f>'Krok 1- Kalkulačka '!B276</f>
        <v>90</v>
      </c>
      <c r="B118" s="294" t="str">
        <f>'Krok 1- Kalkulačka '!C276</f>
        <v>stanovenie poplatku za udelenie povolenia na poskytovanie spotrebiteľských úverov v rámci doplnkovej činnosti veriteľa, bezúročne a bez akýchkoľvek iných poplatkov okrem poplatkov, ktoré musí spotrebiteľ zaplatiť v súvislosti s omeškaním platby (špecifický symbol 6108)</v>
      </c>
      <c r="C118" s="294" t="str">
        <f>'Krok 1- Kalkulačka '!D276</f>
        <v>zákon č. 312/2025 Z. z.</v>
      </c>
      <c r="D118" s="294" t="str">
        <f>'Krok 1- Kalkulačka '!E276</f>
        <v>§ 28</v>
      </c>
      <c r="E118" s="294" t="str">
        <f>'Krok 1- Kalkulačka '!F276</f>
        <v>1.SK</v>
      </c>
      <c r="F118" s="295">
        <f>IF('Krok 1- Kalkulačka '!G276&gt;0,'Krok 1- Kalkulačka '!G276,"-")</f>
        <v>46388</v>
      </c>
      <c r="G118" s="294" t="str">
        <f>'Krok 1- Kalkulačka '!K276</f>
        <v>žiadatelia o udelenie povolenia podľa § 25 ods. 1 písm. c) zákona č. 312/2025 Z. z.</v>
      </c>
      <c r="H118" s="296">
        <f>'Krok 1- Kalkulačka '!L276</f>
        <v>3</v>
      </c>
      <c r="I118" s="205">
        <f>'Krok 1- Kalkulačka '!DL276</f>
        <v>300</v>
      </c>
      <c r="J118" s="205">
        <f>'Krok 1- Kalkulačka '!DM276</f>
        <v>900</v>
      </c>
      <c r="K118" s="294" t="str">
        <f>'Krok 1- Kalkulačka '!N276</f>
        <v>In (zvyšuje náklady)</v>
      </c>
      <c r="L118" s="205">
        <f>'Krok 1- Kalkulačka '!DP276</f>
        <v>900</v>
      </c>
      <c r="M118" s="205">
        <f>'Krok 1- Kalkulačka '!ED276</f>
        <v>0</v>
      </c>
    </row>
    <row r="119" spans="1:13" ht="63.75" x14ac:dyDescent="0.2">
      <c r="A119" s="294">
        <f>'Krok 1- Kalkulačka '!B279</f>
        <v>91</v>
      </c>
      <c r="B119" s="294" t="str">
        <f>'Krok 1- Kalkulačka '!C279</f>
        <v>vypustenie úkonu a poplatku za zmenu rozhodnutia, ktorým bolo udelené povolenie na poskytovanie iných úverov alebo pôžičiek spotrebiteľom (špecifický symbol 6204 - iba v opatrení č. 5/2021 v znení opatrenia č. 8/2024)</v>
      </c>
      <c r="C119" s="294" t="str">
        <f>'Krok 1- Kalkulačka '!D279</f>
        <v>zákon č. 129/2010 Z. z. v znení neskorších predpisov</v>
      </c>
      <c r="D119" s="294" t="str">
        <f>'Krok 1- Kalkulačka '!E279</f>
        <v>§ 20 ods. 2</v>
      </c>
      <c r="E119" s="294" t="str">
        <f>'Krok 1- Kalkulačka '!F279</f>
        <v>1.SK</v>
      </c>
      <c r="F119" s="295">
        <f>IF('Krok 1- Kalkulačka '!G279&gt;0,'Krok 1- Kalkulačka '!G279,"-")</f>
        <v>46388</v>
      </c>
      <c r="G119" s="294" t="str">
        <f>'Krok 1- Kalkulačka '!K279</f>
        <v>iní veritelia</v>
      </c>
      <c r="H119" s="296">
        <f>'Krok 1- Kalkulačka '!L279</f>
        <v>0</v>
      </c>
      <c r="I119" s="205">
        <f>'Krok 1- Kalkulačka '!DL279</f>
        <v>0</v>
      </c>
      <c r="J119" s="205">
        <f>'Krok 1- Kalkulačka '!DM279</f>
        <v>0</v>
      </c>
      <c r="K119" s="294" t="str">
        <f>'Krok 1- Kalkulačka '!N279</f>
        <v>Out (znižuje náklady)</v>
      </c>
      <c r="L119" s="205">
        <f>'Krok 1- Kalkulačka '!DP279</f>
        <v>0</v>
      </c>
      <c r="M119" s="205">
        <f>'Krok 1- Kalkulačka '!ED279</f>
        <v>0</v>
      </c>
    </row>
    <row r="120" spans="1:13" ht="89.25" x14ac:dyDescent="0.2">
      <c r="A120" s="294">
        <f>'Krok 1- Kalkulačka '!B282</f>
        <v>92</v>
      </c>
      <c r="B120" s="294" t="str">
        <f>'Krok 1- Kalkulačka '!C282</f>
        <v>stanovenie poplatku za zmenu rozhodnutia, ktorým bolo udelené povolenie na poskytovanie spotrebiteľských úverov v rámci doplnkovej činnosti veriteľa, bezúročne a bez akýchkoľvek iných poplatkov okrem poplatkov, ktoré musí spotrebiteľ zaplatiť v súvislosti s omeškaním platby (špecifický symbol 6205)</v>
      </c>
      <c r="C120" s="294" t="str">
        <f>'Krok 1- Kalkulačka '!D282</f>
        <v>zákon č. 312/2025 Z. z.</v>
      </c>
      <c r="D120" s="294" t="str">
        <f>'Krok 1- Kalkulačka '!E282</f>
        <v>§ 25 ods. 2</v>
      </c>
      <c r="E120" s="294" t="str">
        <f>'Krok 1- Kalkulačka '!F282</f>
        <v>1.SK</v>
      </c>
      <c r="F120" s="295">
        <f>IF('Krok 1- Kalkulačka '!G282&gt;0,'Krok 1- Kalkulačka '!G282,"-")</f>
        <v>46388</v>
      </c>
      <c r="G120" s="294" t="str">
        <f>'Krok 1- Kalkulačka '!K282</f>
        <v>veritelia, ktorým bolo udelené povolenie podľa § 25 ods. 1 písm. c) zákona č. 312/2025 Z. z.</v>
      </c>
      <c r="H120" s="296">
        <f>'Krok 1- Kalkulačka '!L282</f>
        <v>0</v>
      </c>
      <c r="I120" s="205">
        <f>'Krok 1- Kalkulačka '!DL282</f>
        <v>0</v>
      </c>
      <c r="J120" s="205">
        <f>'Krok 1- Kalkulačka '!DM282</f>
        <v>0</v>
      </c>
      <c r="K120" s="294" t="str">
        <f>'Krok 1- Kalkulačka '!N282</f>
        <v>In (zvyšuje náklady)</v>
      </c>
      <c r="L120" s="205">
        <f>'Krok 1- Kalkulačka '!DP282</f>
        <v>0</v>
      </c>
      <c r="M120" s="205">
        <f>'Krok 1- Kalkulačka '!ED282</f>
        <v>0</v>
      </c>
    </row>
    <row r="121" spans="1:13" ht="102" x14ac:dyDescent="0.2">
      <c r="A121" s="294">
        <f>'Krok 1- Kalkulačka '!B285</f>
        <v>93</v>
      </c>
      <c r="B121" s="294" t="str">
        <f>'Krok 1- Kalkulačka '!C285</f>
        <v>vypustenie úkonu a poplatku za udelenie predchádzajúceho súhlasu na voľbu alebo vymenovanie osôb veriteľa, ktorý je právnickou  osobou, alebo osôb iného veriteľa, navrhovaných za členov štatutárneho  orgánu a členov dozornej rady, prokuristu, vedúceho organizačnej zložky, a vedúceho útvaru vnútornej kontroly (špecifický symbol 6302)</v>
      </c>
      <c r="C121" s="294" t="str">
        <f>'Krok 1- Kalkulačka '!D285</f>
        <v>zákon č. 129/2010 Z. z. v znení zákona č. 35/2015 Z. z.</v>
      </c>
      <c r="D121" s="294" t="str">
        <f>'Krok 1- Kalkulačka '!E285</f>
        <v>§ 20d ods. 1 písm. a) a § 24 ods. 4</v>
      </c>
      <c r="E121" s="294" t="str">
        <f>'Krok 1- Kalkulačka '!F285</f>
        <v>1.SK</v>
      </c>
      <c r="F121" s="295">
        <f>IF('Krok 1- Kalkulačka '!G285&gt;0,'Krok 1- Kalkulačka '!G285,"-")</f>
        <v>46388</v>
      </c>
      <c r="G121" s="294" t="str">
        <f>'Krok 1- Kalkulačka '!K285</f>
        <v>veritelia, ktorí sú právnickou osobou a iní veritelia</v>
      </c>
      <c r="H121" s="296">
        <f>'Krok 1- Kalkulačka '!L285</f>
        <v>25</v>
      </c>
      <c r="I121" s="205">
        <f>'Krok 1- Kalkulačka '!DL285</f>
        <v>10</v>
      </c>
      <c r="J121" s="205">
        <f>'Krok 1- Kalkulačka '!DM285</f>
        <v>250</v>
      </c>
      <c r="K121" s="294" t="str">
        <f>'Krok 1- Kalkulačka '!N285</f>
        <v>Out (znižuje náklady)</v>
      </c>
      <c r="L121" s="205">
        <f>'Krok 1- Kalkulačka '!DP285</f>
        <v>250</v>
      </c>
      <c r="M121" s="205">
        <f>'Krok 1- Kalkulačka '!ED285</f>
        <v>0</v>
      </c>
    </row>
    <row r="122" spans="1:13" ht="191.25" x14ac:dyDescent="0.2">
      <c r="A122" s="294">
        <f>'Krok 1- Kalkulačka '!B288</f>
        <v>94</v>
      </c>
      <c r="B122" s="294" t="str">
        <f>'Krok 1- Kalkulačka '!C288</f>
        <v>stanovenie poplatku za udelenie predchádzajúceho súhlasu na voľbu alebo vymenovanie osôb veriteľa, ktorý je právnickou  osobou, navrhovaných za členov štatutárneho  orgánu a členov dozornej rady, prokuristu, vedúceho organizačnej zložky, vedúceho útvaru vnútornej kontroly alebo vedúceho zamestnanca zodpovedného za výkon vnútornej kontroly, osobu, ktorá zabezpečuje plnenie úloh pri ochrane pred legalizáciou príjmov z trestnej činnosti a financovaním terorizmu, ohlasovanie neobvyklých obchodných operácií a prostredníctvom ktorej sa zabezpečuje priebežný styk s Finančnou spravodajskou jednotkou, a za osobu, ktorá je zodpovedná za poskytovanie spotrebiteľských úverov (špecifický symbol 6302)</v>
      </c>
      <c r="C122" s="294" t="str">
        <f>'Krok 1- Kalkulačka '!D288</f>
        <v>zákon č. 312/2025 Z. z.</v>
      </c>
      <c r="D122" s="294" t="str">
        <f>'Krok 1- Kalkulačka '!E288</f>
        <v>§ 30 ods. 1 písm. a) a ods. 2 písm. a)</v>
      </c>
      <c r="E122" s="294" t="str">
        <f>'Krok 1- Kalkulačka '!F288</f>
        <v>1.SK</v>
      </c>
      <c r="F122" s="295">
        <f>IF('Krok 1- Kalkulačka '!G288&gt;0,'Krok 1- Kalkulačka '!G288,"-")</f>
        <v>46388</v>
      </c>
      <c r="G122" s="294" t="str">
        <f>'Krok 1- Kalkulačka '!K288</f>
        <v>veritelia, ktorí sú právnickou osobou</v>
      </c>
      <c r="H122" s="296">
        <f>'Krok 1- Kalkulačka '!L288</f>
        <v>25</v>
      </c>
      <c r="I122" s="205">
        <f>'Krok 1- Kalkulačka '!DL288</f>
        <v>10</v>
      </c>
      <c r="J122" s="205">
        <f>'Krok 1- Kalkulačka '!DM288</f>
        <v>250</v>
      </c>
      <c r="K122" s="294" t="str">
        <f>'Krok 1- Kalkulačka '!N288</f>
        <v>In (zvyšuje náklady)</v>
      </c>
      <c r="L122" s="205">
        <f>'Krok 1- Kalkulačka '!DP288</f>
        <v>250</v>
      </c>
      <c r="M122" s="205">
        <f>'Krok 1- Kalkulačka '!ED288</f>
        <v>0</v>
      </c>
    </row>
    <row r="123" spans="1:13" ht="102" x14ac:dyDescent="0.2">
      <c r="A123" s="294">
        <f>'Krok 1- Kalkulačka '!B291</f>
        <v>95</v>
      </c>
      <c r="B123" s="294" t="str">
        <f>'Krok 1- Kalkulačka '!C291</f>
        <v>stanovenie poplatku za udelenie predchádzajúceho súhlasu na zrušenie veriteľa, ktorý poskytuje spotrebiteľské úvery v rámci doplnkovej činnosti veriteľa, bezúročne a bez akýchkoľvek iných poplatkov okrem poplatkov, ktoré musí spotrebiteľ zaplatiť v súvislosti s omeškaním platby, z iného dôvodu ako pre odobratie povolenia (špecifický symbol 6307)</v>
      </c>
      <c r="C123" s="294" t="str">
        <f>'Krok 1- Kalkulačka '!D291</f>
        <v>zákon č. 312/2025 Z. z.</v>
      </c>
      <c r="D123" s="294" t="str">
        <f>'Krok 1- Kalkulačka '!E291</f>
        <v>§ 25 ods. 1 písm. c) a § 30 ods. 2 písm. c)</v>
      </c>
      <c r="E123" s="294" t="str">
        <f>'Krok 1- Kalkulačka '!F291</f>
        <v>1.SK</v>
      </c>
      <c r="F123" s="295">
        <f>IF('Krok 1- Kalkulačka '!G291&gt;0,'Krok 1- Kalkulačka '!G291,"-")</f>
        <v>46388</v>
      </c>
      <c r="G123" s="294" t="str">
        <f>'Krok 1- Kalkulačka '!K291</f>
        <v>veritelia, ktorým bolo udelené povolenie podľa § 25 ods. 1 písm. c) zákona č. 312/2025 Z. z.</v>
      </c>
      <c r="H123" s="296">
        <f>'Krok 1- Kalkulačka '!L291</f>
        <v>0</v>
      </c>
      <c r="I123" s="205">
        <f>'Krok 1- Kalkulačka '!DL291</f>
        <v>0</v>
      </c>
      <c r="J123" s="205">
        <f>'Krok 1- Kalkulačka '!DM291</f>
        <v>0</v>
      </c>
      <c r="K123" s="294" t="str">
        <f>'Krok 1- Kalkulačka '!N291</f>
        <v>In (zvyšuje náklady)</v>
      </c>
      <c r="L123" s="205">
        <f>'Krok 1- Kalkulačka '!DP291</f>
        <v>0</v>
      </c>
      <c r="M123" s="205">
        <f>'Krok 1- Kalkulačka '!ED291</f>
        <v>0</v>
      </c>
    </row>
    <row r="124" spans="1:13" ht="76.5" x14ac:dyDescent="0.2">
      <c r="A124" s="294">
        <f>'Krok 1- Kalkulačka '!B294</f>
        <v>96</v>
      </c>
      <c r="B124" s="294" t="str">
        <f>'Krok 1- Kalkulačka '!C294</f>
        <v>vypustenie úkonu a poplatku za udelenie predchádzajúceho súhlasu na voľbu alebo vymenovanie osoby navrhovanej za člena dozornej rady platobnej inštitúcie alebo inštitúcie elektronických peňazí (špecifický symbol 8303 - iba v opatrení č. 5/2021 v znení opatrenia č. 8/2024)</v>
      </c>
      <c r="C124" s="294" t="str">
        <f>'Krok 1- Kalkulačka '!D294</f>
        <v>zákon č. 492/2009 Z. z. v znení zákona č. 394/2011 Z. z.</v>
      </c>
      <c r="D124" s="294" t="str">
        <f>'Krok 1- Kalkulačka '!E294</f>
        <v>§ 66 ods. 1 písm. b), § 81 ods. 1 a § 85 ods. 1 písm. b)</v>
      </c>
      <c r="E124" s="294" t="str">
        <f>'Krok 1- Kalkulačka '!F294</f>
        <v>1.SK</v>
      </c>
      <c r="F124" s="295">
        <f>IF('Krok 1- Kalkulačka '!G294&gt;0,'Krok 1- Kalkulačka '!G294,"-")</f>
        <v>46388</v>
      </c>
      <c r="G124" s="294" t="str">
        <f>'Krok 1- Kalkulačka '!K294</f>
        <v>platobné inštitúcie, inštutúcie elektronických peňazí</v>
      </c>
      <c r="H124" s="296">
        <f>'Krok 1- Kalkulačka '!L294</f>
        <v>4</v>
      </c>
      <c r="I124" s="205">
        <f>'Krok 1- Kalkulačka '!DL294</f>
        <v>10</v>
      </c>
      <c r="J124" s="205">
        <f>'Krok 1- Kalkulačka '!DM294</f>
        <v>40</v>
      </c>
      <c r="K124" s="294" t="str">
        <f>'Krok 1- Kalkulačka '!N294</f>
        <v>Out (znižuje náklady)</v>
      </c>
      <c r="L124" s="205">
        <f>'Krok 1- Kalkulačka '!DP294</f>
        <v>40</v>
      </c>
      <c r="M124" s="205">
        <f>'Krok 1- Kalkulačka '!ED294</f>
        <v>0</v>
      </c>
    </row>
    <row r="125" spans="1:13" ht="76.5" x14ac:dyDescent="0.2">
      <c r="A125" s="294">
        <f>'Krok 1- Kalkulačka '!B297</f>
        <v>97</v>
      </c>
      <c r="B125" s="294" t="str">
        <f>'Krok 1- Kalkulačka '!C297</f>
        <v>zvýšenie poplatku za udelenie predchádzajúceho súhlasu na voľbu osoby navrhovanej za člena predstavenstva správcovskej spoločnosti alebo za člena dozornej rady správcovskej spoločnosti alebo na menovanie prokuristu správcovskej spoločnosti (špecifický symbol 2303)</v>
      </c>
      <c r="C125" s="294" t="str">
        <f>'Krok 1- Kalkulačka '!D297</f>
        <v>zákon č. 203/2011 Z. z. v znení zákona č. 237/2017 Z. z.</v>
      </c>
      <c r="D125" s="294" t="str">
        <f>'Krok 1- Kalkulačka '!E297</f>
        <v>§ 163 ods. 1 písm. c)</v>
      </c>
      <c r="E125" s="294" t="str">
        <f>'Krok 1- Kalkulačka '!F297</f>
        <v>1.SK</v>
      </c>
      <c r="F125" s="295">
        <f>IF('Krok 1- Kalkulačka '!G297&gt;0,'Krok 1- Kalkulačka '!G297,"-")</f>
        <v>46388</v>
      </c>
      <c r="G125" s="294" t="str">
        <f>'Krok 1- Kalkulačka '!K297</f>
        <v>správcovské spoločnosti</v>
      </c>
      <c r="H125" s="296">
        <f>'Krok 1- Kalkulačka '!L297</f>
        <v>21</v>
      </c>
      <c r="I125" s="205">
        <f>'Krok 1- Kalkulačka '!DL297</f>
        <v>27.5</v>
      </c>
      <c r="J125" s="205">
        <f>'Krok 1- Kalkulačka '!DM297</f>
        <v>577.5</v>
      </c>
      <c r="K125" s="294" t="str">
        <f>'Krok 1- Kalkulačka '!N297</f>
        <v>In (zvyšuje náklady)</v>
      </c>
      <c r="L125" s="205">
        <f>'Krok 1- Kalkulačka '!DP297</f>
        <v>577.5</v>
      </c>
      <c r="M125" s="205">
        <f>'Krok 1- Kalkulačka '!ED297</f>
        <v>0</v>
      </c>
    </row>
    <row r="126" spans="1:13" ht="76.5" x14ac:dyDescent="0.2">
      <c r="A126" s="294">
        <f>'Krok 1- Kalkulačka '!B300</f>
        <v>98</v>
      </c>
      <c r="B126" s="294" t="str">
        <f>'Krok 1- Kalkulačka '!C300</f>
        <v>zvýšenie poplatku za udelenie predchádzajúceho súhlasu na voľbu člena predstavenstva, alebo na voľbu člena dozornej rady burzy cenných papierov, alebo na vymenovanie generálneho riaditeľa, alebo na vymenovanie vedúceho útvaru inšpekcie burzových obchodov (špecifický symbol 2337)</v>
      </c>
      <c r="C126" s="294" t="str">
        <f>'Krok 1- Kalkulačka '!D300</f>
        <v>zákon č. 429/2002 Z. z. v znení zákona č. 747/2004 Z. z.</v>
      </c>
      <c r="D126" s="294" t="str">
        <f>'Krok 1- Kalkulačka '!E300</f>
        <v>§ 6 ods. 1 písm. b)</v>
      </c>
      <c r="E126" s="294" t="str">
        <f>'Krok 1- Kalkulačka '!F300</f>
        <v>1.SK</v>
      </c>
      <c r="F126" s="295">
        <f>IF('Krok 1- Kalkulačka '!G300&gt;0,'Krok 1- Kalkulačka '!G300,"-")</f>
        <v>46388</v>
      </c>
      <c r="G126" s="294" t="str">
        <f>'Krok 1- Kalkulačka '!K300</f>
        <v>burza cenných papierov</v>
      </c>
      <c r="H126" s="296">
        <f>'Krok 1- Kalkulačka '!L300</f>
        <v>2</v>
      </c>
      <c r="I126" s="205">
        <f>'Krok 1- Kalkulačka '!DL300</f>
        <v>27.5</v>
      </c>
      <c r="J126" s="205">
        <f>'Krok 1- Kalkulačka '!DM300</f>
        <v>55</v>
      </c>
      <c r="K126" s="294" t="str">
        <f>'Krok 1- Kalkulačka '!N300</f>
        <v>In (zvyšuje náklady)</v>
      </c>
      <c r="L126" s="205">
        <f>'Krok 1- Kalkulačka '!DP300</f>
        <v>55</v>
      </c>
      <c r="M126" s="205">
        <f>'Krok 1- Kalkulačka '!ED300</f>
        <v>0</v>
      </c>
    </row>
    <row r="127" spans="1:13" ht="63.75" x14ac:dyDescent="0.2">
      <c r="A127" s="294">
        <f>'Krok 1- Kalkulačka '!B303</f>
        <v>99</v>
      </c>
      <c r="B127" s="294" t="str">
        <f>'Krok 1- Kalkulačka '!C303</f>
        <v>zvýšenie poplatku za udelenie predchádzajúceho súhlasu na voľbu osoby navrhovanej za člena predstavenstva obchodníka s cennými papiermi, vedúceho pobočky zahraničného obchodníka s cennými papiermi (špecifický symbol 2340)</v>
      </c>
      <c r="C127" s="294" t="str">
        <f>'Krok 1- Kalkulačka '!D303</f>
        <v>zákon č. 566/2001 Z. z. v znení neskorších predpisov</v>
      </c>
      <c r="D127" s="294" t="str">
        <f>'Krok 1- Kalkulačka '!E303</f>
        <v>§ 70 ods. 1 písm. c)</v>
      </c>
      <c r="E127" s="294" t="str">
        <f>'Krok 1- Kalkulačka '!F303</f>
        <v>1.SK</v>
      </c>
      <c r="F127" s="295">
        <f>IF('Krok 1- Kalkulačka '!G303&gt;0,'Krok 1- Kalkulačka '!G303,"-")</f>
        <v>46388</v>
      </c>
      <c r="G127" s="294" t="str">
        <f>'Krok 1- Kalkulačka '!K303</f>
        <v>obchodníci s cennými papiermi</v>
      </c>
      <c r="H127" s="296">
        <f>'Krok 1- Kalkulačka '!L303</f>
        <v>8</v>
      </c>
      <c r="I127" s="205">
        <f>'Krok 1- Kalkulačka '!DL303</f>
        <v>27.5</v>
      </c>
      <c r="J127" s="205">
        <f>'Krok 1- Kalkulačka '!DM303</f>
        <v>220</v>
      </c>
      <c r="K127" s="294" t="str">
        <f>'Krok 1- Kalkulačka '!N303</f>
        <v>In (zvyšuje náklady)</v>
      </c>
      <c r="L127" s="205">
        <f>'Krok 1- Kalkulačka '!DP303</f>
        <v>220</v>
      </c>
      <c r="M127" s="205">
        <f>'Krok 1- Kalkulačka '!ED303</f>
        <v>0</v>
      </c>
    </row>
    <row r="128" spans="1:13" x14ac:dyDescent="0.2">
      <c r="A128" s="294">
        <f>'Krok 1- Kalkulačka '!B306</f>
        <v>100</v>
      </c>
      <c r="B128" s="294">
        <f>'Krok 1- Kalkulačka '!C306</f>
        <v>0</v>
      </c>
      <c r="C128" s="294">
        <f>'Krok 1- Kalkulačka '!D306</f>
        <v>0</v>
      </c>
      <c r="D128" s="294">
        <f>'Krok 1- Kalkulačka '!E306</f>
        <v>0</v>
      </c>
      <c r="E128" s="294">
        <f>'Krok 1- Kalkulačka '!F306</f>
        <v>0</v>
      </c>
      <c r="F128" s="295" t="str">
        <f>IF('Krok 1- Kalkulačka '!G306&gt;0,'Krok 1- Kalkulačka '!G306,"-")</f>
        <v>-</v>
      </c>
      <c r="G128" s="294">
        <f>'Krok 1- Kalkulačka '!K306</f>
        <v>0</v>
      </c>
      <c r="H128" s="296">
        <f>'Krok 1- Kalkulačka '!L306</f>
        <v>0</v>
      </c>
      <c r="I128" s="205">
        <f>'Krok 1- Kalkulačka '!DL306</f>
        <v>0</v>
      </c>
      <c r="J128" s="205">
        <f>'Krok 1- Kalkulačka '!DM306</f>
        <v>0</v>
      </c>
      <c r="K128" s="294" t="str">
        <f>'Krok 1- Kalkulačka '!N306</f>
        <v>vyberte</v>
      </c>
      <c r="L128" s="205">
        <f>'Krok 1- Kalkulačka '!DP306</f>
        <v>0</v>
      </c>
      <c r="M128" s="205">
        <f>'Krok 1- Kalkulačka '!ED306</f>
        <v>0</v>
      </c>
    </row>
    <row r="129" spans="1:13" x14ac:dyDescent="0.2">
      <c r="A129" s="294">
        <f>'Krok 1- Kalkulačka '!B309</f>
        <v>101</v>
      </c>
      <c r="B129" s="294">
        <f>'Krok 1- Kalkulačka '!C309</f>
        <v>0</v>
      </c>
      <c r="C129" s="294">
        <f>'Krok 1- Kalkulačka '!D309</f>
        <v>0</v>
      </c>
      <c r="D129" s="294">
        <f>'Krok 1- Kalkulačka '!E309</f>
        <v>0</v>
      </c>
      <c r="E129" s="294">
        <f>'Krok 1- Kalkulačka '!F309</f>
        <v>0</v>
      </c>
      <c r="F129" s="295" t="str">
        <f>IF('Krok 1- Kalkulačka '!G309&gt;0,'Krok 1- Kalkulačka '!G309,"-")</f>
        <v>-</v>
      </c>
      <c r="G129" s="294">
        <f>'Krok 1- Kalkulačka '!K309</f>
        <v>0</v>
      </c>
      <c r="H129" s="296">
        <f>'Krok 1- Kalkulačka '!L309</f>
        <v>0</v>
      </c>
      <c r="I129" s="205">
        <f>'Krok 1- Kalkulačka '!DL309</f>
        <v>0</v>
      </c>
      <c r="J129" s="205">
        <f>'Krok 1- Kalkulačka '!DM309</f>
        <v>0</v>
      </c>
      <c r="K129" s="294" t="str">
        <f>'Krok 1- Kalkulačka '!N309</f>
        <v>vyberte</v>
      </c>
      <c r="L129" s="205">
        <f>'Krok 1- Kalkulačka '!DP309</f>
        <v>0</v>
      </c>
      <c r="M129" s="205">
        <f>'Krok 1- Kalkulačka '!ED309</f>
        <v>0</v>
      </c>
    </row>
    <row r="130" spans="1:13" x14ac:dyDescent="0.2">
      <c r="A130" s="294">
        <f>'Krok 1- Kalkulačka '!B312</f>
        <v>102</v>
      </c>
      <c r="B130" s="294">
        <f>'Krok 1- Kalkulačka '!C312</f>
        <v>0</v>
      </c>
      <c r="C130" s="294">
        <f>'Krok 1- Kalkulačka '!D312</f>
        <v>0</v>
      </c>
      <c r="D130" s="294">
        <f>'Krok 1- Kalkulačka '!E312</f>
        <v>0</v>
      </c>
      <c r="E130" s="294">
        <f>'Krok 1- Kalkulačka '!F312</f>
        <v>0</v>
      </c>
      <c r="F130" s="295" t="str">
        <f>IF('Krok 1- Kalkulačka '!G312&gt;0,'Krok 1- Kalkulačka '!G312,"-")</f>
        <v>-</v>
      </c>
      <c r="G130" s="294">
        <f>'Krok 1- Kalkulačka '!K312</f>
        <v>0</v>
      </c>
      <c r="H130" s="296">
        <f>'Krok 1- Kalkulačka '!L312</f>
        <v>0</v>
      </c>
      <c r="I130" s="205">
        <f>'Krok 1- Kalkulačka '!DL312</f>
        <v>0</v>
      </c>
      <c r="J130" s="205">
        <f>'Krok 1- Kalkulačka '!DM312</f>
        <v>0</v>
      </c>
      <c r="K130" s="294" t="str">
        <f>'Krok 1- Kalkulačka '!N312</f>
        <v>vyberte</v>
      </c>
      <c r="L130" s="205">
        <f>'Krok 1- Kalkulačka '!DP312</f>
        <v>0</v>
      </c>
      <c r="M130" s="205">
        <f>'Krok 1- Kalkulačka '!ED312</f>
        <v>0</v>
      </c>
    </row>
    <row r="131" spans="1:13" x14ac:dyDescent="0.2">
      <c r="A131" s="294">
        <f>'Krok 1- Kalkulačka '!B315</f>
        <v>103</v>
      </c>
      <c r="B131" s="294">
        <f>'Krok 1- Kalkulačka '!C315</f>
        <v>0</v>
      </c>
      <c r="C131" s="294">
        <f>'Krok 1- Kalkulačka '!D315</f>
        <v>0</v>
      </c>
      <c r="D131" s="294">
        <f>'Krok 1- Kalkulačka '!E315</f>
        <v>0</v>
      </c>
      <c r="E131" s="294">
        <f>'Krok 1- Kalkulačka '!F315</f>
        <v>0</v>
      </c>
      <c r="F131" s="295" t="str">
        <f>IF('Krok 1- Kalkulačka '!G315&gt;0,'Krok 1- Kalkulačka '!G315,"-")</f>
        <v>-</v>
      </c>
      <c r="G131" s="294">
        <f>'Krok 1- Kalkulačka '!K315</f>
        <v>0</v>
      </c>
      <c r="H131" s="296">
        <f>'Krok 1- Kalkulačka '!L315</f>
        <v>0</v>
      </c>
      <c r="I131" s="205">
        <f>'Krok 1- Kalkulačka '!DL315</f>
        <v>0</v>
      </c>
      <c r="J131" s="205">
        <f>'Krok 1- Kalkulačka '!DM315</f>
        <v>0</v>
      </c>
      <c r="K131" s="294" t="str">
        <f>'Krok 1- Kalkulačka '!N315</f>
        <v>vyberte</v>
      </c>
      <c r="L131" s="205">
        <f>'Krok 1- Kalkulačka '!DP315</f>
        <v>0</v>
      </c>
      <c r="M131" s="205">
        <f>'Krok 1- Kalkulačka '!ED315</f>
        <v>0</v>
      </c>
    </row>
    <row r="132" spans="1:13" x14ac:dyDescent="0.2">
      <c r="A132" s="294">
        <f>'Krok 1- Kalkulačka '!B318</f>
        <v>104</v>
      </c>
      <c r="B132" s="294">
        <f>'Krok 1- Kalkulačka '!C318</f>
        <v>0</v>
      </c>
      <c r="C132" s="294">
        <f>'Krok 1- Kalkulačka '!D318</f>
        <v>0</v>
      </c>
      <c r="D132" s="294">
        <f>'Krok 1- Kalkulačka '!E318</f>
        <v>0</v>
      </c>
      <c r="E132" s="294">
        <f>'Krok 1- Kalkulačka '!F318</f>
        <v>0</v>
      </c>
      <c r="F132" s="295" t="str">
        <f>IF('Krok 1- Kalkulačka '!G318&gt;0,'Krok 1- Kalkulačka '!G318,"-")</f>
        <v>-</v>
      </c>
      <c r="G132" s="294">
        <f>'Krok 1- Kalkulačka '!K318</f>
        <v>0</v>
      </c>
      <c r="H132" s="296">
        <f>'Krok 1- Kalkulačka '!L318</f>
        <v>0</v>
      </c>
      <c r="I132" s="205">
        <f>'Krok 1- Kalkulačka '!DL318</f>
        <v>0</v>
      </c>
      <c r="J132" s="205">
        <f>'Krok 1- Kalkulačka '!DM318</f>
        <v>0</v>
      </c>
      <c r="K132" s="294" t="str">
        <f>'Krok 1- Kalkulačka '!N318</f>
        <v>vyberte</v>
      </c>
      <c r="L132" s="205">
        <f>'Krok 1- Kalkulačka '!DP318</f>
        <v>0</v>
      </c>
      <c r="M132" s="205">
        <f>'Krok 1- Kalkulačka '!ED318</f>
        <v>0</v>
      </c>
    </row>
    <row r="133" spans="1:13" x14ac:dyDescent="0.2">
      <c r="A133" s="294">
        <f>'Krok 1- Kalkulačka '!B321</f>
        <v>105</v>
      </c>
      <c r="B133" s="294">
        <f>'Krok 1- Kalkulačka '!C321</f>
        <v>0</v>
      </c>
      <c r="C133" s="294">
        <f>'Krok 1- Kalkulačka '!D321</f>
        <v>0</v>
      </c>
      <c r="D133" s="294">
        <f>'Krok 1- Kalkulačka '!E321</f>
        <v>0</v>
      </c>
      <c r="E133" s="294">
        <f>'Krok 1- Kalkulačka '!F321</f>
        <v>0</v>
      </c>
      <c r="F133" s="295" t="str">
        <f>IF('Krok 1- Kalkulačka '!G321&gt;0,'Krok 1- Kalkulačka '!G321,"-")</f>
        <v>-</v>
      </c>
      <c r="G133" s="294">
        <f>'Krok 1- Kalkulačka '!K321</f>
        <v>0</v>
      </c>
      <c r="H133" s="296">
        <f>'Krok 1- Kalkulačka '!L321</f>
        <v>0</v>
      </c>
      <c r="I133" s="205">
        <f>'Krok 1- Kalkulačka '!DL321</f>
        <v>0</v>
      </c>
      <c r="J133" s="205">
        <f>'Krok 1- Kalkulačka '!DM321</f>
        <v>0</v>
      </c>
      <c r="K133" s="294" t="str">
        <f>'Krok 1- Kalkulačka '!N321</f>
        <v>vyberte</v>
      </c>
      <c r="L133" s="205">
        <f>'Krok 1- Kalkulačka '!DP321</f>
        <v>0</v>
      </c>
      <c r="M133" s="205">
        <f>'Krok 1- Kalkulačka '!ED321</f>
        <v>0</v>
      </c>
    </row>
    <row r="134" spans="1:13" x14ac:dyDescent="0.2">
      <c r="A134" s="294">
        <f>'Krok 1- Kalkulačka '!B324</f>
        <v>106</v>
      </c>
      <c r="B134" s="294">
        <f>'Krok 1- Kalkulačka '!C324</f>
        <v>0</v>
      </c>
      <c r="C134" s="294">
        <f>'Krok 1- Kalkulačka '!D324</f>
        <v>0</v>
      </c>
      <c r="D134" s="294">
        <f>'Krok 1- Kalkulačka '!E324</f>
        <v>0</v>
      </c>
      <c r="E134" s="294">
        <f>'Krok 1- Kalkulačka '!F324</f>
        <v>0</v>
      </c>
      <c r="F134" s="295" t="str">
        <f>IF('Krok 1- Kalkulačka '!G324&gt;0,'Krok 1- Kalkulačka '!G324,"-")</f>
        <v>-</v>
      </c>
      <c r="G134" s="294">
        <f>'Krok 1- Kalkulačka '!K324</f>
        <v>0</v>
      </c>
      <c r="H134" s="296">
        <f>'Krok 1- Kalkulačka '!L324</f>
        <v>0</v>
      </c>
      <c r="I134" s="205">
        <f>'Krok 1- Kalkulačka '!DL324</f>
        <v>0</v>
      </c>
      <c r="J134" s="205">
        <f>'Krok 1- Kalkulačka '!DM324</f>
        <v>0</v>
      </c>
      <c r="K134" s="294" t="str">
        <f>'Krok 1- Kalkulačka '!N324</f>
        <v>vyberte</v>
      </c>
      <c r="L134" s="205">
        <f>'Krok 1- Kalkulačka '!DP324</f>
        <v>0</v>
      </c>
      <c r="M134" s="205">
        <f>'Krok 1- Kalkulačka '!ED324</f>
        <v>0</v>
      </c>
    </row>
    <row r="135" spans="1:13" x14ac:dyDescent="0.2">
      <c r="A135" s="294">
        <f>'Krok 1- Kalkulačka '!B327</f>
        <v>107</v>
      </c>
      <c r="B135" s="294">
        <f>'Krok 1- Kalkulačka '!C327</f>
        <v>0</v>
      </c>
      <c r="C135" s="294">
        <f>'Krok 1- Kalkulačka '!D327</f>
        <v>0</v>
      </c>
      <c r="D135" s="294">
        <f>'Krok 1- Kalkulačka '!E327</f>
        <v>0</v>
      </c>
      <c r="E135" s="294">
        <f>'Krok 1- Kalkulačka '!F327</f>
        <v>0</v>
      </c>
      <c r="F135" s="295" t="str">
        <f>IF('Krok 1- Kalkulačka '!G327&gt;0,'Krok 1- Kalkulačka '!G327,"-")</f>
        <v>-</v>
      </c>
      <c r="G135" s="294">
        <f>'Krok 1- Kalkulačka '!K327</f>
        <v>0</v>
      </c>
      <c r="H135" s="296">
        <f>'Krok 1- Kalkulačka '!L327</f>
        <v>0</v>
      </c>
      <c r="I135" s="205">
        <f>'Krok 1- Kalkulačka '!DL327</f>
        <v>0</v>
      </c>
      <c r="J135" s="205">
        <f>'Krok 1- Kalkulačka '!DM327</f>
        <v>0</v>
      </c>
      <c r="K135" s="294" t="str">
        <f>'Krok 1- Kalkulačka '!N327</f>
        <v>vyberte</v>
      </c>
      <c r="L135" s="205">
        <f>'Krok 1- Kalkulačka '!DP327</f>
        <v>0</v>
      </c>
      <c r="M135" s="205">
        <f>'Krok 1- Kalkulačka '!ED327</f>
        <v>0</v>
      </c>
    </row>
    <row r="136" spans="1:13" x14ac:dyDescent="0.2">
      <c r="A136" s="294">
        <f>'Krok 1- Kalkulačka '!B330</f>
        <v>108</v>
      </c>
      <c r="B136" s="294">
        <f>'Krok 1- Kalkulačka '!C330</f>
        <v>0</v>
      </c>
      <c r="C136" s="294">
        <f>'Krok 1- Kalkulačka '!D330</f>
        <v>0</v>
      </c>
      <c r="D136" s="294">
        <f>'Krok 1- Kalkulačka '!E330</f>
        <v>0</v>
      </c>
      <c r="E136" s="294">
        <f>'Krok 1- Kalkulačka '!F330</f>
        <v>0</v>
      </c>
      <c r="F136" s="295" t="str">
        <f>IF('Krok 1- Kalkulačka '!G330&gt;0,'Krok 1- Kalkulačka '!G330,"-")</f>
        <v>-</v>
      </c>
      <c r="G136" s="294">
        <f>'Krok 1- Kalkulačka '!K330</f>
        <v>0</v>
      </c>
      <c r="H136" s="296">
        <f>'Krok 1- Kalkulačka '!L330</f>
        <v>0</v>
      </c>
      <c r="I136" s="205">
        <f>'Krok 1- Kalkulačka '!DL330</f>
        <v>0</v>
      </c>
      <c r="J136" s="205">
        <f>'Krok 1- Kalkulačka '!DM330</f>
        <v>0</v>
      </c>
      <c r="K136" s="294" t="str">
        <f>'Krok 1- Kalkulačka '!N330</f>
        <v>vyberte</v>
      </c>
      <c r="L136" s="205">
        <f>'Krok 1- Kalkulačka '!DP330</f>
        <v>0</v>
      </c>
      <c r="M136" s="205">
        <f>'Krok 1- Kalkulačka '!ED330</f>
        <v>0</v>
      </c>
    </row>
    <row r="137" spans="1:13" x14ac:dyDescent="0.2">
      <c r="A137" s="294">
        <f>'Krok 1- Kalkulačka '!B333</f>
        <v>109</v>
      </c>
      <c r="B137" s="294">
        <f>'Krok 1- Kalkulačka '!C333</f>
        <v>0</v>
      </c>
      <c r="C137" s="294">
        <f>'Krok 1- Kalkulačka '!D333</f>
        <v>0</v>
      </c>
      <c r="D137" s="294">
        <f>'Krok 1- Kalkulačka '!E333</f>
        <v>0</v>
      </c>
      <c r="E137" s="294">
        <f>'Krok 1- Kalkulačka '!F333</f>
        <v>0</v>
      </c>
      <c r="F137" s="295" t="str">
        <f>IF('Krok 1- Kalkulačka '!G333&gt;0,'Krok 1- Kalkulačka '!G333,"-")</f>
        <v>-</v>
      </c>
      <c r="G137" s="294">
        <f>'Krok 1- Kalkulačka '!K333</f>
        <v>0</v>
      </c>
      <c r="H137" s="296">
        <f>'Krok 1- Kalkulačka '!L333</f>
        <v>0</v>
      </c>
      <c r="I137" s="205">
        <f>'Krok 1- Kalkulačka '!DL333</f>
        <v>0</v>
      </c>
      <c r="J137" s="205">
        <f>'Krok 1- Kalkulačka '!DM333</f>
        <v>0</v>
      </c>
      <c r="K137" s="294" t="str">
        <f>'Krok 1- Kalkulačka '!N333</f>
        <v>vyberte</v>
      </c>
      <c r="L137" s="205">
        <f>'Krok 1- Kalkulačka '!DP333</f>
        <v>0</v>
      </c>
      <c r="M137" s="205">
        <f>'Krok 1- Kalkulačka '!ED333</f>
        <v>0</v>
      </c>
    </row>
    <row r="138" spans="1:13" x14ac:dyDescent="0.2">
      <c r="A138" s="294">
        <f>'Krok 1- Kalkulačka '!B336</f>
        <v>110</v>
      </c>
      <c r="B138" s="294">
        <f>'Krok 1- Kalkulačka '!C336</f>
        <v>0</v>
      </c>
      <c r="C138" s="294">
        <f>'Krok 1- Kalkulačka '!D336</f>
        <v>0</v>
      </c>
      <c r="D138" s="294">
        <f>'Krok 1- Kalkulačka '!E336</f>
        <v>0</v>
      </c>
      <c r="E138" s="294">
        <f>'Krok 1- Kalkulačka '!F336</f>
        <v>0</v>
      </c>
      <c r="F138" s="295" t="str">
        <f>IF('Krok 1- Kalkulačka '!G336&gt;0,'Krok 1- Kalkulačka '!G336,"-")</f>
        <v>-</v>
      </c>
      <c r="G138" s="294">
        <f>'Krok 1- Kalkulačka '!K336</f>
        <v>0</v>
      </c>
      <c r="H138" s="296">
        <f>'Krok 1- Kalkulačka '!L336</f>
        <v>0</v>
      </c>
      <c r="I138" s="205">
        <f>'Krok 1- Kalkulačka '!DL336</f>
        <v>0</v>
      </c>
      <c r="J138" s="205">
        <f>'Krok 1- Kalkulačka '!DM336</f>
        <v>0</v>
      </c>
      <c r="K138" s="294" t="str">
        <f>'Krok 1- Kalkulačka '!N336</f>
        <v>vyberte</v>
      </c>
      <c r="L138" s="205">
        <f>'Krok 1- Kalkulačka '!DP336</f>
        <v>0</v>
      </c>
      <c r="M138" s="205">
        <f>'Krok 1- Kalkulačka '!ED336</f>
        <v>0</v>
      </c>
    </row>
    <row r="139" spans="1:13" x14ac:dyDescent="0.2">
      <c r="A139" s="294">
        <f>'Krok 1- Kalkulačka '!B339</f>
        <v>111</v>
      </c>
      <c r="B139" s="294">
        <f>'Krok 1- Kalkulačka '!C339</f>
        <v>0</v>
      </c>
      <c r="C139" s="294">
        <f>'Krok 1- Kalkulačka '!D339</f>
        <v>0</v>
      </c>
      <c r="D139" s="294">
        <f>'Krok 1- Kalkulačka '!E339</f>
        <v>0</v>
      </c>
      <c r="E139" s="294">
        <f>'Krok 1- Kalkulačka '!F339</f>
        <v>0</v>
      </c>
      <c r="F139" s="295" t="str">
        <f>IF('Krok 1- Kalkulačka '!G339&gt;0,'Krok 1- Kalkulačka '!G339,"-")</f>
        <v>-</v>
      </c>
      <c r="G139" s="294">
        <f>'Krok 1- Kalkulačka '!K339</f>
        <v>0</v>
      </c>
      <c r="H139" s="296">
        <f>'Krok 1- Kalkulačka '!L339</f>
        <v>0</v>
      </c>
      <c r="I139" s="205">
        <f>'Krok 1- Kalkulačka '!DL339</f>
        <v>0</v>
      </c>
      <c r="J139" s="205">
        <f>'Krok 1- Kalkulačka '!DM339</f>
        <v>0</v>
      </c>
      <c r="K139" s="294" t="str">
        <f>'Krok 1- Kalkulačka '!N339</f>
        <v>vyberte</v>
      </c>
      <c r="L139" s="205">
        <f>'Krok 1- Kalkulačka '!DP339</f>
        <v>0</v>
      </c>
      <c r="M139" s="205">
        <f>'Krok 1- Kalkulačka '!ED339</f>
        <v>0</v>
      </c>
    </row>
    <row r="140" spans="1:13" x14ac:dyDescent="0.2">
      <c r="A140" s="294">
        <f>'Krok 1- Kalkulačka '!B342</f>
        <v>112</v>
      </c>
      <c r="B140" s="294">
        <f>'Krok 1- Kalkulačka '!C342</f>
        <v>0</v>
      </c>
      <c r="C140" s="294">
        <f>'Krok 1- Kalkulačka '!D342</f>
        <v>0</v>
      </c>
      <c r="D140" s="294">
        <f>'Krok 1- Kalkulačka '!E342</f>
        <v>0</v>
      </c>
      <c r="E140" s="294">
        <f>'Krok 1- Kalkulačka '!F342</f>
        <v>0</v>
      </c>
      <c r="F140" s="295" t="str">
        <f>IF('Krok 1- Kalkulačka '!G342&gt;0,'Krok 1- Kalkulačka '!G342,"-")</f>
        <v>-</v>
      </c>
      <c r="G140" s="294">
        <f>'Krok 1- Kalkulačka '!K342</f>
        <v>0</v>
      </c>
      <c r="H140" s="296">
        <f>'Krok 1- Kalkulačka '!L342</f>
        <v>0</v>
      </c>
      <c r="I140" s="205">
        <f>'Krok 1- Kalkulačka '!DL342</f>
        <v>0</v>
      </c>
      <c r="J140" s="205">
        <f>'Krok 1- Kalkulačka '!DM342</f>
        <v>0</v>
      </c>
      <c r="K140" s="294" t="str">
        <f>'Krok 1- Kalkulačka '!N342</f>
        <v>vyberte</v>
      </c>
      <c r="L140" s="205">
        <f>'Krok 1- Kalkulačka '!DP342</f>
        <v>0</v>
      </c>
      <c r="M140" s="205">
        <f>'Krok 1- Kalkulačka '!ED342</f>
        <v>0</v>
      </c>
    </row>
    <row r="141" spans="1:13" x14ac:dyDescent="0.2">
      <c r="A141" s="294">
        <f>'Krok 1- Kalkulačka '!B345</f>
        <v>113</v>
      </c>
      <c r="B141" s="294">
        <f>'Krok 1- Kalkulačka '!C345</f>
        <v>0</v>
      </c>
      <c r="C141" s="294">
        <f>'Krok 1- Kalkulačka '!D345</f>
        <v>0</v>
      </c>
      <c r="D141" s="294">
        <f>'Krok 1- Kalkulačka '!E345</f>
        <v>0</v>
      </c>
      <c r="E141" s="294">
        <f>'Krok 1- Kalkulačka '!F345</f>
        <v>0</v>
      </c>
      <c r="F141" s="295" t="str">
        <f>IF('Krok 1- Kalkulačka '!G345&gt;0,'Krok 1- Kalkulačka '!G345,"-")</f>
        <v>-</v>
      </c>
      <c r="G141" s="294">
        <f>'Krok 1- Kalkulačka '!K345</f>
        <v>0</v>
      </c>
      <c r="H141" s="296">
        <f>'Krok 1- Kalkulačka '!L345</f>
        <v>0</v>
      </c>
      <c r="I141" s="205">
        <f>'Krok 1- Kalkulačka '!DL345</f>
        <v>0</v>
      </c>
      <c r="J141" s="205">
        <f>'Krok 1- Kalkulačka '!DM345</f>
        <v>0</v>
      </c>
      <c r="K141" s="294" t="str">
        <f>'Krok 1- Kalkulačka '!N345</f>
        <v>vyberte</v>
      </c>
      <c r="L141" s="205">
        <f>'Krok 1- Kalkulačka '!DP345</f>
        <v>0</v>
      </c>
      <c r="M141" s="205">
        <f>'Krok 1- Kalkulačka '!ED345</f>
        <v>0</v>
      </c>
    </row>
    <row r="142" spans="1:13" x14ac:dyDescent="0.2">
      <c r="A142" s="294">
        <f>'Krok 1- Kalkulačka '!B348</f>
        <v>114</v>
      </c>
      <c r="B142" s="294">
        <f>'Krok 1- Kalkulačka '!C348</f>
        <v>0</v>
      </c>
      <c r="C142" s="294">
        <f>'Krok 1- Kalkulačka '!D348</f>
        <v>0</v>
      </c>
      <c r="D142" s="294">
        <f>'Krok 1- Kalkulačka '!E348</f>
        <v>0</v>
      </c>
      <c r="E142" s="294">
        <f>'Krok 1- Kalkulačka '!F348</f>
        <v>0</v>
      </c>
      <c r="F142" s="295" t="str">
        <f>IF('Krok 1- Kalkulačka '!G348&gt;0,'Krok 1- Kalkulačka '!G348,"-")</f>
        <v>-</v>
      </c>
      <c r="G142" s="294">
        <f>'Krok 1- Kalkulačka '!K348</f>
        <v>0</v>
      </c>
      <c r="H142" s="296">
        <f>'Krok 1- Kalkulačka '!L348</f>
        <v>0</v>
      </c>
      <c r="I142" s="205">
        <f>'Krok 1- Kalkulačka '!DL348</f>
        <v>0</v>
      </c>
      <c r="J142" s="205">
        <f>'Krok 1- Kalkulačka '!DM348</f>
        <v>0</v>
      </c>
      <c r="K142" s="294" t="str">
        <f>'Krok 1- Kalkulačka '!N348</f>
        <v>vyberte</v>
      </c>
      <c r="L142" s="205">
        <f>'Krok 1- Kalkulačka '!DP348</f>
        <v>0</v>
      </c>
      <c r="M142" s="205">
        <f>'Krok 1- Kalkulačka '!ED348</f>
        <v>0</v>
      </c>
    </row>
    <row r="143" spans="1:13" x14ac:dyDescent="0.2">
      <c r="A143" s="294">
        <f>'Krok 1- Kalkulačka '!B351</f>
        <v>115</v>
      </c>
      <c r="B143" s="294">
        <f>'Krok 1- Kalkulačka '!C351</f>
        <v>0</v>
      </c>
      <c r="C143" s="294">
        <f>'Krok 1- Kalkulačka '!D351</f>
        <v>0</v>
      </c>
      <c r="D143" s="294">
        <f>'Krok 1- Kalkulačka '!E351</f>
        <v>0</v>
      </c>
      <c r="E143" s="294">
        <f>'Krok 1- Kalkulačka '!F351</f>
        <v>0</v>
      </c>
      <c r="F143" s="295" t="str">
        <f>IF('Krok 1- Kalkulačka '!G351&gt;0,'Krok 1- Kalkulačka '!G351,"-")</f>
        <v>-</v>
      </c>
      <c r="G143" s="294">
        <f>'Krok 1- Kalkulačka '!K351</f>
        <v>0</v>
      </c>
      <c r="H143" s="296">
        <f>'Krok 1- Kalkulačka '!L351</f>
        <v>0</v>
      </c>
      <c r="I143" s="205">
        <f>'Krok 1- Kalkulačka '!DL351</f>
        <v>0</v>
      </c>
      <c r="J143" s="205">
        <f>'Krok 1- Kalkulačka '!DM351</f>
        <v>0</v>
      </c>
      <c r="K143" s="294" t="str">
        <f>'Krok 1- Kalkulačka '!N351</f>
        <v>vyberte</v>
      </c>
      <c r="L143" s="205">
        <f>'Krok 1- Kalkulačka '!DP351</f>
        <v>0</v>
      </c>
      <c r="M143" s="205">
        <f>'Krok 1- Kalkulačka '!ED351</f>
        <v>0</v>
      </c>
    </row>
    <row r="144" spans="1:13" x14ac:dyDescent="0.2">
      <c r="A144" s="294">
        <f>'Krok 1- Kalkulačka '!B354</f>
        <v>116</v>
      </c>
      <c r="B144" s="294">
        <f>'Krok 1- Kalkulačka '!C354</f>
        <v>0</v>
      </c>
      <c r="C144" s="294">
        <f>'Krok 1- Kalkulačka '!D354</f>
        <v>0</v>
      </c>
      <c r="D144" s="294">
        <f>'Krok 1- Kalkulačka '!E354</f>
        <v>0</v>
      </c>
      <c r="E144" s="294">
        <f>'Krok 1- Kalkulačka '!F354</f>
        <v>0</v>
      </c>
      <c r="F144" s="295" t="str">
        <f>IF('Krok 1- Kalkulačka '!G354&gt;0,'Krok 1- Kalkulačka '!G354,"-")</f>
        <v>-</v>
      </c>
      <c r="G144" s="294">
        <f>'Krok 1- Kalkulačka '!K354</f>
        <v>0</v>
      </c>
      <c r="H144" s="296">
        <f>'Krok 1- Kalkulačka '!L354</f>
        <v>0</v>
      </c>
      <c r="I144" s="205">
        <f>'Krok 1- Kalkulačka '!DL354</f>
        <v>0</v>
      </c>
      <c r="J144" s="205">
        <f>'Krok 1- Kalkulačka '!DM354</f>
        <v>0</v>
      </c>
      <c r="K144" s="294" t="str">
        <f>'Krok 1- Kalkulačka '!N354</f>
        <v>vyberte</v>
      </c>
      <c r="L144" s="205">
        <f>'Krok 1- Kalkulačka '!DP354</f>
        <v>0</v>
      </c>
      <c r="M144" s="205">
        <f>'Krok 1- Kalkulačka '!ED354</f>
        <v>0</v>
      </c>
    </row>
    <row r="145" spans="1:13" x14ac:dyDescent="0.2">
      <c r="A145" s="294">
        <f>'Krok 1- Kalkulačka '!B357</f>
        <v>117</v>
      </c>
      <c r="B145" s="294">
        <f>'Krok 1- Kalkulačka '!C357</f>
        <v>0</v>
      </c>
      <c r="C145" s="294">
        <f>'Krok 1- Kalkulačka '!D357</f>
        <v>0</v>
      </c>
      <c r="D145" s="294">
        <f>'Krok 1- Kalkulačka '!E357</f>
        <v>0</v>
      </c>
      <c r="E145" s="294">
        <f>'Krok 1- Kalkulačka '!F357</f>
        <v>0</v>
      </c>
      <c r="F145" s="295" t="str">
        <f>IF('Krok 1- Kalkulačka '!G357&gt;0,'Krok 1- Kalkulačka '!G357,"-")</f>
        <v>-</v>
      </c>
      <c r="G145" s="294">
        <f>'Krok 1- Kalkulačka '!K357</f>
        <v>0</v>
      </c>
      <c r="H145" s="296">
        <f>'Krok 1- Kalkulačka '!L357</f>
        <v>0</v>
      </c>
      <c r="I145" s="205">
        <f>'Krok 1- Kalkulačka '!DL357</f>
        <v>0</v>
      </c>
      <c r="J145" s="205">
        <f>'Krok 1- Kalkulačka '!DM357</f>
        <v>0</v>
      </c>
      <c r="K145" s="294" t="str">
        <f>'Krok 1- Kalkulačka '!N357</f>
        <v>vyberte</v>
      </c>
      <c r="L145" s="205">
        <f>'Krok 1- Kalkulačka '!DP357</f>
        <v>0</v>
      </c>
      <c r="M145" s="205">
        <f>'Krok 1- Kalkulačka '!ED357</f>
        <v>0</v>
      </c>
    </row>
    <row r="146" spans="1:13" x14ac:dyDescent="0.2">
      <c r="A146" s="294">
        <f>'Krok 1- Kalkulačka '!B360</f>
        <v>118</v>
      </c>
      <c r="B146" s="294">
        <f>'Krok 1- Kalkulačka '!C360</f>
        <v>0</v>
      </c>
      <c r="C146" s="294">
        <f>'Krok 1- Kalkulačka '!D360</f>
        <v>0</v>
      </c>
      <c r="D146" s="294">
        <f>'Krok 1- Kalkulačka '!E360</f>
        <v>0</v>
      </c>
      <c r="E146" s="294">
        <f>'Krok 1- Kalkulačka '!F360</f>
        <v>0</v>
      </c>
      <c r="F146" s="295" t="str">
        <f>IF('Krok 1- Kalkulačka '!G360&gt;0,'Krok 1- Kalkulačka '!G360,"-")</f>
        <v>-</v>
      </c>
      <c r="G146" s="294">
        <f>'Krok 1- Kalkulačka '!K360</f>
        <v>0</v>
      </c>
      <c r="H146" s="296">
        <f>'Krok 1- Kalkulačka '!L360</f>
        <v>0</v>
      </c>
      <c r="I146" s="205">
        <f>'Krok 1- Kalkulačka '!DL360</f>
        <v>0</v>
      </c>
      <c r="J146" s="205">
        <f>'Krok 1- Kalkulačka '!DM360</f>
        <v>0</v>
      </c>
      <c r="K146" s="294" t="str">
        <f>'Krok 1- Kalkulačka '!N360</f>
        <v>vyberte</v>
      </c>
      <c r="L146" s="205">
        <f>'Krok 1- Kalkulačka '!DP360</f>
        <v>0</v>
      </c>
      <c r="M146" s="205">
        <f>'Krok 1- Kalkulačka '!ED360</f>
        <v>0</v>
      </c>
    </row>
    <row r="147" spans="1:13" x14ac:dyDescent="0.2">
      <c r="A147" s="294">
        <f>'Krok 1- Kalkulačka '!B363</f>
        <v>119</v>
      </c>
      <c r="B147" s="294">
        <f>'Krok 1- Kalkulačka '!C363</f>
        <v>0</v>
      </c>
      <c r="C147" s="294">
        <f>'Krok 1- Kalkulačka '!D363</f>
        <v>0</v>
      </c>
      <c r="D147" s="294">
        <f>'Krok 1- Kalkulačka '!E363</f>
        <v>0</v>
      </c>
      <c r="E147" s="294">
        <f>'Krok 1- Kalkulačka '!F363</f>
        <v>0</v>
      </c>
      <c r="F147" s="295" t="str">
        <f>IF('Krok 1- Kalkulačka '!G363&gt;0,'Krok 1- Kalkulačka '!G363,"-")</f>
        <v>-</v>
      </c>
      <c r="G147" s="294">
        <f>'Krok 1- Kalkulačka '!K363</f>
        <v>0</v>
      </c>
      <c r="H147" s="296">
        <f>'Krok 1- Kalkulačka '!L363</f>
        <v>0</v>
      </c>
      <c r="I147" s="205">
        <f>'Krok 1- Kalkulačka '!DL363</f>
        <v>0</v>
      </c>
      <c r="J147" s="205">
        <f>'Krok 1- Kalkulačka '!DM363</f>
        <v>0</v>
      </c>
      <c r="K147" s="294" t="str">
        <f>'Krok 1- Kalkulačka '!N363</f>
        <v>vyberte</v>
      </c>
      <c r="L147" s="205">
        <f>'Krok 1- Kalkulačka '!DP363</f>
        <v>0</v>
      </c>
      <c r="M147" s="205">
        <f>'Krok 1- Kalkulačka '!ED363</f>
        <v>0</v>
      </c>
    </row>
    <row r="148" spans="1:13" x14ac:dyDescent="0.2">
      <c r="A148" s="294">
        <f>'Krok 1- Kalkulačka '!B366</f>
        <v>120</v>
      </c>
      <c r="B148" s="294">
        <f>'Krok 1- Kalkulačka '!C366</f>
        <v>0</v>
      </c>
      <c r="C148" s="294">
        <f>'Krok 1- Kalkulačka '!D366</f>
        <v>0</v>
      </c>
      <c r="D148" s="294">
        <f>'Krok 1- Kalkulačka '!E366</f>
        <v>0</v>
      </c>
      <c r="E148" s="294">
        <f>'Krok 1- Kalkulačka '!F366</f>
        <v>0</v>
      </c>
      <c r="F148" s="295" t="str">
        <f>IF('Krok 1- Kalkulačka '!G366&gt;0,'Krok 1- Kalkulačka '!G366,"-")</f>
        <v>-</v>
      </c>
      <c r="G148" s="294">
        <f>'Krok 1- Kalkulačka '!K366</f>
        <v>0</v>
      </c>
      <c r="H148" s="296">
        <f>'Krok 1- Kalkulačka '!L366</f>
        <v>0</v>
      </c>
      <c r="I148" s="205">
        <f>'Krok 1- Kalkulačka '!DL366</f>
        <v>0</v>
      </c>
      <c r="J148" s="205">
        <f>'Krok 1- Kalkulačka '!DM366</f>
        <v>0</v>
      </c>
      <c r="K148" s="294" t="str">
        <f>'Krok 1- Kalkulačka '!N366</f>
        <v>vyberte</v>
      </c>
      <c r="L148" s="205">
        <f>'Krok 1- Kalkulačka '!DP366</f>
        <v>0</v>
      </c>
      <c r="M148" s="205">
        <f>'Krok 1- Kalkulačka '!ED366</f>
        <v>0</v>
      </c>
    </row>
    <row r="149" spans="1:13" x14ac:dyDescent="0.2">
      <c r="A149" s="294">
        <f>'Krok 1- Kalkulačka '!B369</f>
        <v>121</v>
      </c>
      <c r="B149" s="294">
        <f>'Krok 1- Kalkulačka '!C369</f>
        <v>0</v>
      </c>
      <c r="C149" s="294">
        <f>'Krok 1- Kalkulačka '!D369</f>
        <v>0</v>
      </c>
      <c r="D149" s="294">
        <f>'Krok 1- Kalkulačka '!E369</f>
        <v>0</v>
      </c>
      <c r="E149" s="294">
        <f>'Krok 1- Kalkulačka '!F369</f>
        <v>0</v>
      </c>
      <c r="F149" s="295" t="str">
        <f>IF('Krok 1- Kalkulačka '!G369&gt;0,'Krok 1- Kalkulačka '!G369,"-")</f>
        <v>-</v>
      </c>
      <c r="G149" s="294">
        <f>'Krok 1- Kalkulačka '!K369</f>
        <v>0</v>
      </c>
      <c r="H149" s="296">
        <f>'Krok 1- Kalkulačka '!L369</f>
        <v>0</v>
      </c>
      <c r="I149" s="205">
        <f>'Krok 1- Kalkulačka '!DL369</f>
        <v>0</v>
      </c>
      <c r="J149" s="205">
        <f>'Krok 1- Kalkulačka '!DM369</f>
        <v>0</v>
      </c>
      <c r="K149" s="294" t="str">
        <f>'Krok 1- Kalkulačka '!N369</f>
        <v>vyberte</v>
      </c>
      <c r="L149" s="205">
        <f>'Krok 1- Kalkulačka '!DP369</f>
        <v>0</v>
      </c>
      <c r="M149" s="205">
        <f>'Krok 1- Kalkulačka '!ED369</f>
        <v>0</v>
      </c>
    </row>
    <row r="150" spans="1:13" x14ac:dyDescent="0.2">
      <c r="A150" s="294">
        <f>'Krok 1- Kalkulačka '!B372</f>
        <v>122</v>
      </c>
      <c r="B150" s="294">
        <f>'Krok 1- Kalkulačka '!C372</f>
        <v>0</v>
      </c>
      <c r="C150" s="294">
        <f>'Krok 1- Kalkulačka '!D372</f>
        <v>0</v>
      </c>
      <c r="D150" s="294">
        <f>'Krok 1- Kalkulačka '!E372</f>
        <v>0</v>
      </c>
      <c r="E150" s="294">
        <f>'Krok 1- Kalkulačka '!F372</f>
        <v>0</v>
      </c>
      <c r="F150" s="295" t="str">
        <f>IF('Krok 1- Kalkulačka '!G372&gt;0,'Krok 1- Kalkulačka '!G372,"-")</f>
        <v>-</v>
      </c>
      <c r="G150" s="294">
        <f>'Krok 1- Kalkulačka '!K372</f>
        <v>0</v>
      </c>
      <c r="H150" s="296">
        <f>'Krok 1- Kalkulačka '!L372</f>
        <v>0</v>
      </c>
      <c r="I150" s="205">
        <f>'Krok 1- Kalkulačka '!DL372</f>
        <v>0</v>
      </c>
      <c r="J150" s="205">
        <f>'Krok 1- Kalkulačka '!DM372</f>
        <v>0</v>
      </c>
      <c r="K150" s="294" t="str">
        <f>'Krok 1- Kalkulačka '!N372</f>
        <v>vyberte</v>
      </c>
      <c r="L150" s="205">
        <f>'Krok 1- Kalkulačka '!DP372</f>
        <v>0</v>
      </c>
      <c r="M150" s="205">
        <f>'Krok 1- Kalkulačka '!ED372</f>
        <v>0</v>
      </c>
    </row>
    <row r="151" spans="1:13" x14ac:dyDescent="0.2">
      <c r="A151" s="294">
        <f>'Krok 1- Kalkulačka '!B375</f>
        <v>123</v>
      </c>
      <c r="B151" s="294">
        <f>'Krok 1- Kalkulačka '!C375</f>
        <v>0</v>
      </c>
      <c r="C151" s="294">
        <f>'Krok 1- Kalkulačka '!D375</f>
        <v>0</v>
      </c>
      <c r="D151" s="294">
        <f>'Krok 1- Kalkulačka '!E375</f>
        <v>0</v>
      </c>
      <c r="E151" s="294">
        <f>'Krok 1- Kalkulačka '!F375</f>
        <v>0</v>
      </c>
      <c r="F151" s="295" t="str">
        <f>IF('Krok 1- Kalkulačka '!G375&gt;0,'Krok 1- Kalkulačka '!G375,"-")</f>
        <v>-</v>
      </c>
      <c r="G151" s="294">
        <f>'Krok 1- Kalkulačka '!K375</f>
        <v>0</v>
      </c>
      <c r="H151" s="296">
        <f>'Krok 1- Kalkulačka '!L375</f>
        <v>0</v>
      </c>
      <c r="I151" s="205">
        <f>'Krok 1- Kalkulačka '!DL375</f>
        <v>0</v>
      </c>
      <c r="J151" s="205">
        <f>'Krok 1- Kalkulačka '!DM375</f>
        <v>0</v>
      </c>
      <c r="K151" s="294" t="str">
        <f>'Krok 1- Kalkulačka '!N375</f>
        <v>vyberte</v>
      </c>
      <c r="L151" s="205">
        <f>'Krok 1- Kalkulačka '!DP375</f>
        <v>0</v>
      </c>
      <c r="M151" s="205">
        <f>'Krok 1- Kalkulačka '!ED375</f>
        <v>0</v>
      </c>
    </row>
    <row r="152" spans="1:13" x14ac:dyDescent="0.2">
      <c r="A152" s="294">
        <f>'Krok 1- Kalkulačka '!B378</f>
        <v>124</v>
      </c>
      <c r="B152" s="294">
        <f>'Krok 1- Kalkulačka '!C378</f>
        <v>0</v>
      </c>
      <c r="C152" s="294">
        <f>'Krok 1- Kalkulačka '!D378</f>
        <v>0</v>
      </c>
      <c r="D152" s="294">
        <f>'Krok 1- Kalkulačka '!E378</f>
        <v>0</v>
      </c>
      <c r="E152" s="294">
        <f>'Krok 1- Kalkulačka '!F378</f>
        <v>0</v>
      </c>
      <c r="F152" s="295" t="str">
        <f>IF('Krok 1- Kalkulačka '!G378&gt;0,'Krok 1- Kalkulačka '!G378,"-")</f>
        <v>-</v>
      </c>
      <c r="G152" s="294">
        <f>'Krok 1- Kalkulačka '!K378</f>
        <v>0</v>
      </c>
      <c r="H152" s="296">
        <f>'Krok 1- Kalkulačka '!L378</f>
        <v>0</v>
      </c>
      <c r="I152" s="205">
        <f>'Krok 1- Kalkulačka '!DL378</f>
        <v>0</v>
      </c>
      <c r="J152" s="205">
        <f>'Krok 1- Kalkulačka '!DM378</f>
        <v>0</v>
      </c>
      <c r="K152" s="294" t="str">
        <f>'Krok 1- Kalkulačka '!N378</f>
        <v>vyberte</v>
      </c>
      <c r="L152" s="205">
        <f>'Krok 1- Kalkulačka '!DP378</f>
        <v>0</v>
      </c>
      <c r="M152" s="205">
        <f>'Krok 1- Kalkulačka '!ED378</f>
        <v>0</v>
      </c>
    </row>
    <row r="153" spans="1:13" x14ac:dyDescent="0.2">
      <c r="A153" s="294">
        <f>'Krok 1- Kalkulačka '!B381</f>
        <v>125</v>
      </c>
      <c r="B153" s="294">
        <f>'Krok 1- Kalkulačka '!C381</f>
        <v>0</v>
      </c>
      <c r="C153" s="294">
        <f>'Krok 1- Kalkulačka '!D381</f>
        <v>0</v>
      </c>
      <c r="D153" s="294">
        <f>'Krok 1- Kalkulačka '!E381</f>
        <v>0</v>
      </c>
      <c r="E153" s="294">
        <f>'Krok 1- Kalkulačka '!F381</f>
        <v>0</v>
      </c>
      <c r="F153" s="295" t="str">
        <f>IF('Krok 1- Kalkulačka '!G381&gt;0,'Krok 1- Kalkulačka '!G381,"-")</f>
        <v>-</v>
      </c>
      <c r="G153" s="294">
        <f>'Krok 1- Kalkulačka '!K381</f>
        <v>0</v>
      </c>
      <c r="H153" s="296">
        <f>'Krok 1- Kalkulačka '!L381</f>
        <v>0</v>
      </c>
      <c r="I153" s="205">
        <f>'Krok 1- Kalkulačka '!DL381</f>
        <v>0</v>
      </c>
      <c r="J153" s="205">
        <f>'Krok 1- Kalkulačka '!DM381</f>
        <v>0</v>
      </c>
      <c r="K153" s="294" t="str">
        <f>'Krok 1- Kalkulačka '!N381</f>
        <v>vyberte</v>
      </c>
      <c r="L153" s="205">
        <f>'Krok 1- Kalkulačka '!DP381</f>
        <v>0</v>
      </c>
      <c r="M153" s="205">
        <f>'Krok 1- Kalkulačka '!ED381</f>
        <v>0</v>
      </c>
    </row>
    <row r="154" spans="1:13" x14ac:dyDescent="0.2">
      <c r="A154" s="294" t="str">
        <f>'Krok 1- Kalkulačka '!B384</f>
        <v>Celkom</v>
      </c>
      <c r="B154" s="294">
        <f>'Krok 1- Kalkulačka '!C384</f>
        <v>0</v>
      </c>
      <c r="C154" s="294">
        <f>'Krok 1- Kalkulačka '!D384</f>
        <v>0</v>
      </c>
      <c r="D154" s="294">
        <f>'Krok 1- Kalkulačka '!E384</f>
        <v>0</v>
      </c>
      <c r="E154" s="294">
        <f>'Krok 1- Kalkulačka '!F384</f>
        <v>0</v>
      </c>
      <c r="F154" s="295" t="str">
        <f>IF('Krok 1- Kalkulačka '!G384&gt;0,'Krok 1- Kalkulačka '!G384,"-")</f>
        <v>-</v>
      </c>
      <c r="G154" s="294">
        <f>'Krok 1- Kalkulačka '!K384</f>
        <v>0</v>
      </c>
      <c r="H154" s="296">
        <f>'Krok 1- Kalkulačka '!L384</f>
        <v>0</v>
      </c>
      <c r="I154" s="205">
        <f>'Krok 1- Kalkulačka '!DL384</f>
        <v>4872.5</v>
      </c>
      <c r="J154" s="205">
        <f>'Krok 1- Kalkulačka '!DM384</f>
        <v>39875</v>
      </c>
      <c r="K154" s="294">
        <f>'Krok 1- Kalkulačka '!N384</f>
        <v>0</v>
      </c>
      <c r="L154" s="205">
        <f>'Krok 1- Kalkulačka '!DP384</f>
        <v>39875</v>
      </c>
      <c r="M154" s="205">
        <f>'Krok 1- Kalkulačka '!ED384</f>
        <v>0</v>
      </c>
    </row>
  </sheetData>
  <sheetProtection algorithmName="SHA-512" hashValue="rsq0pwaI8IhXSQF3Mlut4hZdRXsliIXmWpHYY3FU4qfCgaH6xnDm3hlJAcgCibdTFFr5YpVn6D1MdMyL2qpLyw==" saltValue="UJf8v5xdTgNkAhbuFF44kw=="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7" right="0.7" top="0.75" bottom="0.75" header="0.3" footer="0.3"/>
  <pageSetup paperSize="9" scale="63"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4" zoomScale="90" zoomScaleNormal="90" workbookViewId="0">
      <selection activeCell="C12" sqref="C12:Q12"/>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62" t="s">
        <v>93</v>
      </c>
      <c r="D5" s="563"/>
      <c r="E5" s="563"/>
      <c r="F5" s="563"/>
      <c r="G5" s="563"/>
      <c r="H5" s="563"/>
      <c r="I5" s="563"/>
      <c r="J5" s="563"/>
      <c r="K5" s="563"/>
      <c r="L5" s="563"/>
      <c r="M5" s="563"/>
      <c r="N5" s="563"/>
      <c r="O5" s="563"/>
      <c r="P5" s="563"/>
      <c r="Q5" s="564"/>
    </row>
    <row r="6" spans="1:17" ht="31.5" customHeight="1" x14ac:dyDescent="0.2">
      <c r="A6" s="110"/>
      <c r="B6" s="82" t="s">
        <v>77</v>
      </c>
      <c r="C6" s="565" t="s">
        <v>121</v>
      </c>
      <c r="D6" s="565"/>
      <c r="E6" s="565"/>
      <c r="F6" s="565"/>
      <c r="G6" s="565"/>
      <c r="H6" s="565"/>
      <c r="I6" s="565"/>
      <c r="J6" s="565"/>
      <c r="K6" s="565"/>
      <c r="L6" s="565"/>
      <c r="M6" s="565"/>
      <c r="N6" s="565"/>
      <c r="O6" s="565"/>
      <c r="P6" s="565"/>
      <c r="Q6" s="565"/>
    </row>
    <row r="7" spans="1:17" ht="17.25" customHeight="1" x14ac:dyDescent="0.2">
      <c r="A7" s="110"/>
      <c r="B7" s="105" t="s">
        <v>78</v>
      </c>
      <c r="C7" s="559" t="s">
        <v>65</v>
      </c>
      <c r="D7" s="559"/>
      <c r="E7" s="559"/>
      <c r="F7" s="559"/>
      <c r="G7" s="559"/>
      <c r="H7" s="559"/>
      <c r="I7" s="559"/>
      <c r="J7" s="559"/>
      <c r="K7" s="559"/>
      <c r="L7" s="559"/>
      <c r="M7" s="559"/>
      <c r="N7" s="559"/>
      <c r="O7" s="559"/>
      <c r="P7" s="559"/>
      <c r="Q7" s="559"/>
    </row>
    <row r="8" spans="1:17" ht="195" customHeight="1" x14ac:dyDescent="0.2">
      <c r="A8" s="110"/>
      <c r="B8" s="103" t="s">
        <v>220</v>
      </c>
      <c r="C8" s="566" t="s">
        <v>227</v>
      </c>
      <c r="D8" s="566"/>
      <c r="E8" s="566"/>
      <c r="F8" s="566"/>
      <c r="G8" s="566"/>
      <c r="H8" s="566"/>
      <c r="I8" s="566"/>
      <c r="J8" s="566"/>
      <c r="K8" s="566"/>
      <c r="L8" s="566"/>
      <c r="M8" s="566"/>
      <c r="N8" s="566"/>
      <c r="O8" s="566"/>
      <c r="P8" s="566"/>
      <c r="Q8" s="566"/>
    </row>
    <row r="9" spans="1:17" ht="21.75" customHeight="1" x14ac:dyDescent="0.2">
      <c r="A9" s="110"/>
      <c r="B9" s="105" t="s">
        <v>114</v>
      </c>
      <c r="C9" s="559" t="s">
        <v>115</v>
      </c>
      <c r="D9" s="559"/>
      <c r="E9" s="559"/>
      <c r="F9" s="559"/>
      <c r="G9" s="559"/>
      <c r="H9" s="559"/>
      <c r="I9" s="559"/>
      <c r="J9" s="559"/>
      <c r="K9" s="559"/>
      <c r="L9" s="559"/>
      <c r="M9" s="559"/>
      <c r="N9" s="559"/>
      <c r="O9" s="559"/>
      <c r="P9" s="559"/>
      <c r="Q9" s="559"/>
    </row>
    <row r="10" spans="1:17" ht="21.75" customHeight="1" x14ac:dyDescent="0.2">
      <c r="A10" s="110"/>
      <c r="B10" s="105" t="s">
        <v>189</v>
      </c>
      <c r="C10" s="559" t="s">
        <v>190</v>
      </c>
      <c r="D10" s="559"/>
      <c r="E10" s="559"/>
      <c r="F10" s="559"/>
      <c r="G10" s="559"/>
      <c r="H10" s="559"/>
      <c r="I10" s="559"/>
      <c r="J10" s="559"/>
      <c r="K10" s="559"/>
      <c r="L10" s="559"/>
      <c r="M10" s="559"/>
      <c r="N10" s="559"/>
      <c r="O10" s="559"/>
      <c r="P10" s="559"/>
      <c r="Q10" s="559"/>
    </row>
    <row r="11" spans="1:17" ht="31.5" customHeight="1" x14ac:dyDescent="0.2">
      <c r="A11" s="110"/>
      <c r="B11" s="104" t="s">
        <v>48</v>
      </c>
      <c r="C11" s="554" t="s">
        <v>64</v>
      </c>
      <c r="D11" s="554"/>
      <c r="E11" s="554"/>
      <c r="F11" s="554"/>
      <c r="G11" s="554"/>
      <c r="H11" s="554"/>
      <c r="I11" s="554"/>
      <c r="J11" s="554"/>
      <c r="K11" s="554"/>
      <c r="L11" s="554"/>
      <c r="M11" s="554"/>
      <c r="N11" s="554"/>
      <c r="O11" s="554"/>
      <c r="P11" s="554"/>
      <c r="Q11" s="554"/>
    </row>
    <row r="12" spans="1:17" ht="36.75" customHeight="1" x14ac:dyDescent="0.2">
      <c r="A12" s="110"/>
      <c r="B12" s="104" t="s">
        <v>90</v>
      </c>
      <c r="C12" s="554" t="s">
        <v>290</v>
      </c>
      <c r="D12" s="554"/>
      <c r="E12" s="554"/>
      <c r="F12" s="554"/>
      <c r="G12" s="554"/>
      <c r="H12" s="554"/>
      <c r="I12" s="554"/>
      <c r="J12" s="554"/>
      <c r="K12" s="554"/>
      <c r="L12" s="554"/>
      <c r="M12" s="554"/>
      <c r="N12" s="554"/>
      <c r="O12" s="554"/>
      <c r="P12" s="554"/>
      <c r="Q12" s="554"/>
    </row>
    <row r="13" spans="1:17" ht="55.15" customHeight="1" x14ac:dyDescent="0.2">
      <c r="A13" s="110"/>
      <c r="B13" s="103" t="s">
        <v>218</v>
      </c>
      <c r="C13" s="555" t="s">
        <v>226</v>
      </c>
      <c r="D13" s="555"/>
      <c r="E13" s="555"/>
      <c r="F13" s="555"/>
      <c r="G13" s="555"/>
      <c r="H13" s="555"/>
      <c r="I13" s="555"/>
      <c r="J13" s="555"/>
      <c r="K13" s="555"/>
      <c r="L13" s="555"/>
      <c r="M13" s="555"/>
      <c r="N13" s="555"/>
      <c r="O13" s="555"/>
      <c r="P13" s="555"/>
      <c r="Q13" s="555"/>
    </row>
    <row r="14" spans="1:17" ht="30" customHeight="1" x14ac:dyDescent="0.2">
      <c r="A14" s="110"/>
      <c r="B14" s="105" t="s">
        <v>91</v>
      </c>
      <c r="C14" s="556" t="s">
        <v>217</v>
      </c>
      <c r="D14" s="557"/>
      <c r="E14" s="557"/>
      <c r="F14" s="557"/>
      <c r="G14" s="557"/>
      <c r="H14" s="557"/>
      <c r="I14" s="557"/>
      <c r="J14" s="557"/>
      <c r="K14" s="557"/>
      <c r="L14" s="557"/>
      <c r="M14" s="557"/>
      <c r="N14" s="557"/>
      <c r="O14" s="557"/>
      <c r="P14" s="557"/>
      <c r="Q14" s="558"/>
    </row>
    <row r="15" spans="1:17" ht="73.5" customHeight="1" x14ac:dyDescent="0.2">
      <c r="A15" s="110"/>
      <c r="B15" s="103" t="s">
        <v>255</v>
      </c>
      <c r="C15" s="559" t="s">
        <v>122</v>
      </c>
      <c r="D15" s="559"/>
      <c r="E15" s="559"/>
      <c r="F15" s="559"/>
      <c r="G15" s="559"/>
      <c r="H15" s="559"/>
      <c r="I15" s="559"/>
      <c r="J15" s="559"/>
      <c r="K15" s="559"/>
      <c r="L15" s="559"/>
      <c r="M15" s="559"/>
      <c r="N15" s="559"/>
      <c r="O15" s="559"/>
      <c r="P15" s="559"/>
      <c r="Q15" s="559"/>
    </row>
    <row r="16" spans="1:17" ht="73.5" customHeight="1" x14ac:dyDescent="0.2">
      <c r="A16" s="110"/>
      <c r="B16" s="103" t="s">
        <v>254</v>
      </c>
      <c r="C16" s="559" t="s">
        <v>256</v>
      </c>
      <c r="D16" s="559"/>
      <c r="E16" s="559"/>
      <c r="F16" s="559"/>
      <c r="G16" s="559"/>
      <c r="H16" s="559"/>
      <c r="I16" s="559"/>
      <c r="J16" s="559"/>
      <c r="K16" s="559"/>
      <c r="L16" s="559"/>
      <c r="M16" s="559"/>
      <c r="N16" s="559"/>
      <c r="O16" s="559"/>
      <c r="P16" s="559"/>
      <c r="Q16" s="559"/>
    </row>
    <row r="17" spans="1:17" ht="409.5" customHeight="1" x14ac:dyDescent="0.2">
      <c r="A17" s="110"/>
      <c r="B17" s="103" t="s">
        <v>257</v>
      </c>
      <c r="C17" s="559" t="s">
        <v>291</v>
      </c>
      <c r="D17" s="559"/>
      <c r="E17" s="559"/>
      <c r="F17" s="559"/>
      <c r="G17" s="559"/>
      <c r="H17" s="559"/>
      <c r="I17" s="559"/>
      <c r="J17" s="559"/>
      <c r="K17" s="559"/>
      <c r="L17" s="559"/>
      <c r="M17" s="559"/>
      <c r="N17" s="559"/>
      <c r="O17" s="559"/>
      <c r="P17" s="559"/>
      <c r="Q17" s="559"/>
    </row>
    <row r="18" spans="1:17" ht="93" customHeight="1" x14ac:dyDescent="0.2">
      <c r="A18" s="110"/>
      <c r="B18" s="103" t="s">
        <v>258</v>
      </c>
      <c r="C18" s="559" t="s">
        <v>94</v>
      </c>
      <c r="D18" s="559"/>
      <c r="E18" s="559"/>
      <c r="F18" s="559"/>
      <c r="G18" s="559"/>
      <c r="H18" s="559"/>
      <c r="I18" s="559"/>
      <c r="J18" s="559"/>
      <c r="K18" s="559"/>
      <c r="L18" s="559"/>
      <c r="M18" s="559"/>
      <c r="N18" s="559"/>
      <c r="O18" s="559"/>
      <c r="P18" s="559"/>
      <c r="Q18" s="559"/>
    </row>
    <row r="19" spans="1:17" ht="126.75" customHeight="1" x14ac:dyDescent="0.2">
      <c r="A19" s="110"/>
      <c r="B19" s="103" t="s">
        <v>259</v>
      </c>
      <c r="C19" s="556" t="s">
        <v>286</v>
      </c>
      <c r="D19" s="557"/>
      <c r="E19" s="557"/>
      <c r="F19" s="557"/>
      <c r="G19" s="557"/>
      <c r="H19" s="557"/>
      <c r="I19" s="557"/>
      <c r="J19" s="557"/>
      <c r="K19" s="557"/>
      <c r="L19" s="557"/>
      <c r="M19" s="557"/>
      <c r="N19" s="557"/>
      <c r="O19" s="557"/>
      <c r="P19" s="557"/>
      <c r="Q19" s="558"/>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60" t="s">
        <v>16</v>
      </c>
      <c r="D23" s="560"/>
      <c r="E23" s="561" t="s">
        <v>12</v>
      </c>
      <c r="F23" s="561"/>
      <c r="G23" s="560" t="s">
        <v>16</v>
      </c>
      <c r="H23" s="560"/>
      <c r="I23" s="560"/>
      <c r="J23"/>
      <c r="K23"/>
      <c r="L23"/>
      <c r="M23"/>
      <c r="N23"/>
      <c r="O23"/>
      <c r="P23"/>
      <c r="Q23"/>
    </row>
    <row r="24" spans="1:17" ht="12.75" customHeight="1" x14ac:dyDescent="0.2">
      <c r="A24"/>
      <c r="B24" s="106" t="s">
        <v>17</v>
      </c>
      <c r="C24" s="547">
        <v>1</v>
      </c>
      <c r="D24" s="548"/>
      <c r="E24" s="549" t="s">
        <v>4</v>
      </c>
      <c r="F24" s="550"/>
      <c r="G24" s="551">
        <v>0.5</v>
      </c>
      <c r="H24" s="552"/>
      <c r="I24" s="553"/>
      <c r="J24"/>
      <c r="K24"/>
      <c r="L24"/>
      <c r="M24"/>
      <c r="N24"/>
      <c r="O24"/>
      <c r="P24"/>
      <c r="Q24"/>
    </row>
    <row r="25" spans="1:17" x14ac:dyDescent="0.2">
      <c r="A25"/>
      <c r="B25" s="106" t="s">
        <v>18</v>
      </c>
      <c r="C25" s="530">
        <v>2</v>
      </c>
      <c r="D25" s="530"/>
      <c r="E25" s="531" t="s">
        <v>6</v>
      </c>
      <c r="F25" s="531"/>
      <c r="G25" s="532">
        <v>0.33</v>
      </c>
      <c r="H25" s="532"/>
      <c r="I25" s="532"/>
      <c r="J25"/>
      <c r="K25"/>
      <c r="L25"/>
      <c r="M25"/>
      <c r="N25"/>
      <c r="O25"/>
      <c r="P25"/>
      <c r="Q25"/>
    </row>
    <row r="26" spans="1:17" x14ac:dyDescent="0.2">
      <c r="A26"/>
      <c r="B26" s="106" t="s">
        <v>19</v>
      </c>
      <c r="C26" s="530">
        <v>3</v>
      </c>
      <c r="D26" s="530"/>
      <c r="E26" s="531" t="s">
        <v>8</v>
      </c>
      <c r="F26" s="531"/>
      <c r="G26" s="532">
        <v>0.25</v>
      </c>
      <c r="H26" s="532"/>
      <c r="I26" s="532"/>
      <c r="J26"/>
      <c r="K26"/>
      <c r="L26"/>
      <c r="M26"/>
      <c r="N26"/>
      <c r="O26"/>
      <c r="P26"/>
      <c r="Q26"/>
    </row>
    <row r="27" spans="1:17" x14ac:dyDescent="0.2">
      <c r="A27"/>
      <c r="B27" s="106" t="s">
        <v>20</v>
      </c>
      <c r="C27" s="530">
        <v>4</v>
      </c>
      <c r="D27" s="530"/>
      <c r="E27" s="531" t="s">
        <v>11</v>
      </c>
      <c r="F27" s="531"/>
      <c r="G27" s="532">
        <v>0.2</v>
      </c>
      <c r="H27" s="532"/>
      <c r="I27" s="532"/>
      <c r="J27"/>
      <c r="K27"/>
      <c r="L27"/>
      <c r="M27"/>
      <c r="N27"/>
      <c r="O27"/>
      <c r="P27"/>
      <c r="Q27"/>
    </row>
    <row r="28" spans="1:17" x14ac:dyDescent="0.2">
      <c r="A28"/>
      <c r="B28" s="106" t="s">
        <v>21</v>
      </c>
      <c r="C28" s="530">
        <v>12</v>
      </c>
      <c r="D28" s="530"/>
      <c r="E28" s="531" t="s">
        <v>251</v>
      </c>
      <c r="F28" s="531"/>
      <c r="G28" s="532">
        <v>0.25</v>
      </c>
      <c r="H28" s="532"/>
      <c r="I28" s="532"/>
      <c r="J28"/>
      <c r="K28"/>
      <c r="L28"/>
      <c r="M28"/>
      <c r="N28"/>
      <c r="O28"/>
      <c r="P28"/>
      <c r="Q28"/>
    </row>
    <row r="29" spans="1:17" x14ac:dyDescent="0.2">
      <c r="A29"/>
      <c r="B29" s="106" t="s">
        <v>228</v>
      </c>
      <c r="C29" s="530">
        <v>52</v>
      </c>
      <c r="D29" s="530"/>
      <c r="E29" s="531" t="s">
        <v>186</v>
      </c>
      <c r="F29" s="531"/>
      <c r="G29" s="532">
        <v>1</v>
      </c>
      <c r="H29" s="532"/>
      <c r="I29" s="532"/>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44" t="s">
        <v>35</v>
      </c>
      <c r="C33" s="545"/>
      <c r="D33" s="272" t="s">
        <v>265</v>
      </c>
      <c r="E33" s="272" t="s">
        <v>266</v>
      </c>
      <c r="F33" s="272" t="s">
        <v>267</v>
      </c>
      <c r="G33" s="546" t="s">
        <v>38</v>
      </c>
      <c r="H33" s="546"/>
      <c r="I33" s="546"/>
      <c r="J33" s="546"/>
      <c r="K33" s="546"/>
      <c r="L33" s="546"/>
      <c r="M33" s="546"/>
      <c r="N33" s="546"/>
      <c r="O33" s="546"/>
      <c r="P33" s="546"/>
      <c r="Q33" s="546"/>
      <c r="R33" s="546"/>
      <c r="S33" s="276"/>
      <c r="T33" s="276"/>
      <c r="U33" s="276"/>
      <c r="V33" s="276"/>
      <c r="W33" s="276"/>
      <c r="X33" s="276"/>
      <c r="Y33" s="276"/>
      <c r="Z33" s="276"/>
      <c r="AA33" s="276"/>
      <c r="AB33" s="276"/>
      <c r="AC33" s="276"/>
      <c r="AD33" s="276"/>
      <c r="AE33" s="276"/>
      <c r="AF33" s="276"/>
      <c r="AH33"/>
      <c r="AI33"/>
      <c r="AJ33" s="270"/>
      <c r="AK33" s="270"/>
      <c r="AL33" s="270"/>
      <c r="AM33" s="270"/>
    </row>
    <row r="34" spans="1:39" ht="18" customHeight="1" x14ac:dyDescent="0.2">
      <c r="A34"/>
      <c r="B34" s="537" t="s">
        <v>137</v>
      </c>
      <c r="C34" s="538"/>
      <c r="D34" s="2">
        <v>60</v>
      </c>
      <c r="E34" s="2">
        <v>270</v>
      </c>
      <c r="F34" s="192">
        <v>720</v>
      </c>
      <c r="G34" s="543" t="s">
        <v>159</v>
      </c>
      <c r="H34" s="543"/>
      <c r="I34" s="543"/>
      <c r="J34" s="543"/>
      <c r="K34" s="543"/>
      <c r="L34" s="543"/>
      <c r="M34" s="543"/>
      <c r="N34" s="543"/>
      <c r="O34" s="543"/>
      <c r="P34" s="543"/>
      <c r="Q34" s="543"/>
      <c r="R34" s="543"/>
      <c r="S34" s="277"/>
      <c r="T34" s="278"/>
      <c r="U34" s="278"/>
      <c r="V34" s="278"/>
      <c r="W34" s="278"/>
      <c r="X34" s="278"/>
      <c r="Y34" s="278"/>
      <c r="Z34" s="278"/>
      <c r="AA34" s="278"/>
      <c r="AB34" s="278"/>
      <c r="AC34" s="278"/>
      <c r="AD34" s="278"/>
      <c r="AE34" s="278"/>
      <c r="AF34" s="278"/>
      <c r="AH34"/>
      <c r="AI34"/>
      <c r="AJ34" s="270"/>
      <c r="AK34" s="270"/>
      <c r="AL34" s="270"/>
      <c r="AM34" s="270"/>
    </row>
    <row r="35" spans="1:39" ht="18" customHeight="1" x14ac:dyDescent="0.2">
      <c r="A35"/>
      <c r="B35" s="537" t="s">
        <v>138</v>
      </c>
      <c r="C35" s="538"/>
      <c r="D35" s="2">
        <v>45</v>
      </c>
      <c r="E35" s="2">
        <v>240</v>
      </c>
      <c r="F35" s="192">
        <v>600</v>
      </c>
      <c r="G35" s="543" t="s">
        <v>161</v>
      </c>
      <c r="H35" s="543"/>
      <c r="I35" s="543"/>
      <c r="J35" s="543"/>
      <c r="K35" s="543"/>
      <c r="L35" s="543"/>
      <c r="M35" s="543"/>
      <c r="N35" s="543"/>
      <c r="O35" s="543"/>
      <c r="P35" s="543"/>
      <c r="Q35" s="543"/>
      <c r="R35" s="543"/>
      <c r="S35" s="277"/>
      <c r="T35" s="278"/>
      <c r="U35" s="278"/>
      <c r="V35" s="278"/>
      <c r="W35" s="278"/>
      <c r="X35" s="278"/>
      <c r="Y35" s="278"/>
      <c r="Z35" s="278"/>
      <c r="AA35" s="278"/>
      <c r="AB35" s="278"/>
      <c r="AC35" s="278"/>
      <c r="AD35" s="278"/>
      <c r="AE35" s="278"/>
      <c r="AF35" s="278"/>
      <c r="AH35"/>
      <c r="AI35"/>
      <c r="AJ35" s="270"/>
      <c r="AK35" s="270"/>
      <c r="AL35" s="270"/>
      <c r="AM35" s="270"/>
    </row>
    <row r="36" spans="1:39" ht="18" customHeight="1" x14ac:dyDescent="0.2">
      <c r="A36"/>
      <c r="B36" s="537" t="s">
        <v>139</v>
      </c>
      <c r="C36" s="538"/>
      <c r="D36" s="2">
        <v>120</v>
      </c>
      <c r="E36" s="2">
        <v>540</v>
      </c>
      <c r="F36" s="192">
        <v>1500</v>
      </c>
      <c r="G36" s="543" t="s">
        <v>163</v>
      </c>
      <c r="H36" s="543"/>
      <c r="I36" s="543"/>
      <c r="J36" s="543"/>
      <c r="K36" s="543"/>
      <c r="L36" s="543"/>
      <c r="M36" s="543"/>
      <c r="N36" s="543"/>
      <c r="O36" s="543"/>
      <c r="P36" s="543"/>
      <c r="Q36" s="543"/>
      <c r="R36" s="543"/>
      <c r="S36" s="277"/>
      <c r="T36" s="278"/>
      <c r="U36" s="278"/>
      <c r="V36" s="278"/>
      <c r="W36" s="278"/>
      <c r="X36" s="278"/>
      <c r="Y36" s="278"/>
      <c r="Z36" s="278"/>
      <c r="AA36" s="278"/>
      <c r="AB36" s="278"/>
      <c r="AC36" s="278"/>
      <c r="AD36" s="278"/>
      <c r="AE36" s="278"/>
      <c r="AF36" s="278"/>
      <c r="AH36"/>
      <c r="AI36"/>
      <c r="AJ36" s="270"/>
      <c r="AK36" s="270"/>
      <c r="AL36" s="270"/>
      <c r="AM36" s="270"/>
    </row>
    <row r="37" spans="1:39" ht="18" customHeight="1" x14ac:dyDescent="0.2">
      <c r="A37"/>
      <c r="B37" s="537" t="s">
        <v>140</v>
      </c>
      <c r="C37" s="538"/>
      <c r="D37" s="2">
        <v>30</v>
      </c>
      <c r="E37" s="2">
        <v>240</v>
      </c>
      <c r="F37" s="192">
        <v>600</v>
      </c>
      <c r="G37" s="543" t="s">
        <v>164</v>
      </c>
      <c r="H37" s="543"/>
      <c r="I37" s="543"/>
      <c r="J37" s="543"/>
      <c r="K37" s="543"/>
      <c r="L37" s="543"/>
      <c r="M37" s="543"/>
      <c r="N37" s="543"/>
      <c r="O37" s="543"/>
      <c r="P37" s="543"/>
      <c r="Q37" s="543"/>
      <c r="R37" s="543"/>
      <c r="S37" s="277"/>
      <c r="T37" s="278"/>
      <c r="U37" s="278"/>
      <c r="V37" s="278"/>
      <c r="W37" s="278"/>
      <c r="X37" s="278"/>
      <c r="Y37" s="278"/>
      <c r="Z37" s="278"/>
      <c r="AA37" s="278"/>
      <c r="AB37" s="278"/>
      <c r="AC37" s="278"/>
      <c r="AD37" s="278"/>
      <c r="AE37" s="278"/>
      <c r="AF37" s="278"/>
      <c r="AH37"/>
      <c r="AI37"/>
      <c r="AJ37" s="270"/>
      <c r="AK37" s="270"/>
      <c r="AL37" s="270"/>
      <c r="AM37" s="270"/>
    </row>
    <row r="38" spans="1:39" ht="18" customHeight="1" x14ac:dyDescent="0.2">
      <c r="A38"/>
      <c r="B38" s="537" t="s">
        <v>141</v>
      </c>
      <c r="C38" s="538"/>
      <c r="D38" s="2">
        <v>30</v>
      </c>
      <c r="E38" s="2">
        <v>120</v>
      </c>
      <c r="F38" s="192">
        <v>360</v>
      </c>
      <c r="G38" s="543" t="s">
        <v>165</v>
      </c>
      <c r="H38" s="543"/>
      <c r="I38" s="543"/>
      <c r="J38" s="543"/>
      <c r="K38" s="543"/>
      <c r="L38" s="543"/>
      <c r="M38" s="543"/>
      <c r="N38" s="543"/>
      <c r="O38" s="543"/>
      <c r="P38" s="543"/>
      <c r="Q38" s="543"/>
      <c r="R38" s="543"/>
      <c r="S38" s="277"/>
      <c r="T38" s="278"/>
      <c r="U38" s="278"/>
      <c r="V38" s="278"/>
      <c r="W38" s="278"/>
      <c r="X38" s="278"/>
      <c r="Y38" s="278"/>
      <c r="Z38" s="278"/>
      <c r="AA38" s="278"/>
      <c r="AB38" s="278"/>
      <c r="AC38" s="278"/>
      <c r="AD38" s="278"/>
      <c r="AE38" s="278"/>
      <c r="AF38" s="278"/>
      <c r="AH38"/>
      <c r="AI38"/>
      <c r="AJ38" s="270"/>
      <c r="AK38" s="270"/>
      <c r="AL38" s="270"/>
      <c r="AM38" s="270"/>
    </row>
    <row r="39" spans="1:39" ht="30.75" customHeight="1" x14ac:dyDescent="0.2">
      <c r="A39"/>
      <c r="B39" s="537" t="s">
        <v>142</v>
      </c>
      <c r="C39" s="538"/>
      <c r="D39" s="2">
        <v>30</v>
      </c>
      <c r="E39" s="2">
        <v>180</v>
      </c>
      <c r="F39" s="192">
        <v>540</v>
      </c>
      <c r="G39" s="543" t="s">
        <v>166</v>
      </c>
      <c r="H39" s="543"/>
      <c r="I39" s="543"/>
      <c r="J39" s="543"/>
      <c r="K39" s="543"/>
      <c r="L39" s="543"/>
      <c r="M39" s="543"/>
      <c r="N39" s="543"/>
      <c r="O39" s="543"/>
      <c r="P39" s="543"/>
      <c r="Q39" s="543"/>
      <c r="R39" s="543"/>
      <c r="S39" s="277"/>
      <c r="T39" s="278"/>
      <c r="U39" s="278"/>
      <c r="V39" s="278"/>
      <c r="W39" s="278"/>
      <c r="X39" s="278"/>
      <c r="Y39" s="278"/>
      <c r="Z39" s="278"/>
      <c r="AA39" s="278"/>
      <c r="AB39" s="278"/>
      <c r="AC39" s="278"/>
      <c r="AD39" s="278"/>
      <c r="AE39" s="278"/>
      <c r="AF39" s="278"/>
      <c r="AH39"/>
      <c r="AI39"/>
      <c r="AJ39" s="270"/>
      <c r="AK39" s="270"/>
      <c r="AL39" s="270"/>
      <c r="AM39" s="270"/>
    </row>
    <row r="40" spans="1:39" ht="18" customHeight="1" x14ac:dyDescent="0.2">
      <c r="A40"/>
      <c r="B40" s="537" t="s">
        <v>143</v>
      </c>
      <c r="C40" s="538"/>
      <c r="D40" s="2">
        <v>60</v>
      </c>
      <c r="E40" s="2">
        <v>240</v>
      </c>
      <c r="F40" s="192">
        <v>600</v>
      </c>
      <c r="G40" s="543" t="s">
        <v>184</v>
      </c>
      <c r="H40" s="543"/>
      <c r="I40" s="543"/>
      <c r="J40" s="543"/>
      <c r="K40" s="543"/>
      <c r="L40" s="543"/>
      <c r="M40" s="543"/>
      <c r="N40" s="543"/>
      <c r="O40" s="543"/>
      <c r="P40" s="543"/>
      <c r="Q40" s="543"/>
      <c r="R40" s="543"/>
      <c r="S40" s="277"/>
      <c r="T40" s="278"/>
      <c r="U40" s="278"/>
      <c r="V40" s="278"/>
      <c r="W40" s="278"/>
      <c r="X40" s="278"/>
      <c r="Y40" s="278"/>
      <c r="Z40" s="278"/>
      <c r="AA40" s="278"/>
      <c r="AB40" s="278"/>
      <c r="AC40" s="278"/>
      <c r="AD40" s="278"/>
      <c r="AE40" s="278"/>
      <c r="AF40" s="278"/>
      <c r="AH40"/>
      <c r="AI40"/>
      <c r="AJ40" s="270"/>
      <c r="AK40" s="270"/>
      <c r="AL40" s="270"/>
      <c r="AM40" s="270"/>
    </row>
    <row r="41" spans="1:39" ht="27" customHeight="1" x14ac:dyDescent="0.2">
      <c r="A41"/>
      <c r="B41" s="537" t="s">
        <v>144</v>
      </c>
      <c r="C41" s="538"/>
      <c r="D41" s="2">
        <v>120</v>
      </c>
      <c r="E41" s="2">
        <v>360</v>
      </c>
      <c r="F41" s="192">
        <v>1020</v>
      </c>
      <c r="G41" s="543" t="s">
        <v>167</v>
      </c>
      <c r="H41" s="543"/>
      <c r="I41" s="543"/>
      <c r="J41" s="543"/>
      <c r="K41" s="543"/>
      <c r="L41" s="543"/>
      <c r="M41" s="543"/>
      <c r="N41" s="543"/>
      <c r="O41" s="543"/>
      <c r="P41" s="543"/>
      <c r="Q41" s="543"/>
      <c r="R41" s="543"/>
      <c r="S41" s="277"/>
      <c r="T41" s="278"/>
      <c r="U41" s="278"/>
      <c r="V41" s="278"/>
      <c r="W41" s="278"/>
      <c r="X41" s="278"/>
      <c r="Y41" s="278"/>
      <c r="Z41" s="278"/>
      <c r="AA41" s="278"/>
      <c r="AB41" s="278"/>
      <c r="AC41" s="278"/>
      <c r="AD41" s="278"/>
      <c r="AE41" s="278"/>
      <c r="AF41" s="278"/>
      <c r="AH41"/>
      <c r="AI41"/>
      <c r="AJ41" s="270"/>
      <c r="AK41" s="270"/>
      <c r="AL41" s="270"/>
      <c r="AM41" s="270"/>
    </row>
    <row r="42" spans="1:39" ht="18" customHeight="1" x14ac:dyDescent="0.2">
      <c r="A42"/>
      <c r="B42" s="537" t="s">
        <v>145</v>
      </c>
      <c r="C42" s="538"/>
      <c r="D42" s="2">
        <v>480</v>
      </c>
      <c r="E42" s="2">
        <v>540</v>
      </c>
      <c r="F42" s="192">
        <v>1500</v>
      </c>
      <c r="G42" s="543" t="s">
        <v>168</v>
      </c>
      <c r="H42" s="543"/>
      <c r="I42" s="543"/>
      <c r="J42" s="543"/>
      <c r="K42" s="543"/>
      <c r="L42" s="543"/>
      <c r="M42" s="543"/>
      <c r="N42" s="543"/>
      <c r="O42" s="543"/>
      <c r="P42" s="543"/>
      <c r="Q42" s="543"/>
      <c r="R42" s="543"/>
      <c r="S42" s="277"/>
      <c r="T42" s="278"/>
      <c r="U42" s="278"/>
      <c r="V42" s="278"/>
      <c r="W42" s="278"/>
      <c r="X42" s="278"/>
      <c r="Y42" s="278"/>
      <c r="Z42" s="278"/>
      <c r="AA42" s="278"/>
      <c r="AB42" s="278"/>
      <c r="AC42" s="278"/>
      <c r="AD42" s="278"/>
      <c r="AE42" s="278"/>
      <c r="AF42" s="278"/>
      <c r="AH42"/>
      <c r="AI42"/>
      <c r="AJ42" s="270"/>
      <c r="AK42" s="270"/>
      <c r="AL42" s="270"/>
      <c r="AM42" s="270"/>
    </row>
    <row r="43" spans="1:39" ht="18" customHeight="1" x14ac:dyDescent="0.2">
      <c r="A43"/>
      <c r="B43" s="537" t="s">
        <v>146</v>
      </c>
      <c r="C43" s="538"/>
      <c r="D43" s="2">
        <v>60</v>
      </c>
      <c r="E43" s="2">
        <v>180</v>
      </c>
      <c r="F43" s="192">
        <v>540</v>
      </c>
      <c r="G43" s="543" t="s">
        <v>169</v>
      </c>
      <c r="H43" s="543"/>
      <c r="I43" s="543"/>
      <c r="J43" s="543"/>
      <c r="K43" s="543"/>
      <c r="L43" s="543"/>
      <c r="M43" s="543"/>
      <c r="N43" s="543"/>
      <c r="O43" s="543"/>
      <c r="P43" s="543"/>
      <c r="Q43" s="543"/>
      <c r="R43" s="543"/>
      <c r="S43" s="277"/>
      <c r="T43" s="278"/>
      <c r="U43" s="278"/>
      <c r="V43" s="278"/>
      <c r="W43" s="278"/>
      <c r="X43" s="278"/>
      <c r="Y43" s="278"/>
      <c r="Z43" s="278"/>
      <c r="AA43" s="278"/>
      <c r="AB43" s="278"/>
      <c r="AC43" s="278"/>
      <c r="AD43" s="278"/>
      <c r="AE43" s="278"/>
      <c r="AF43" s="278"/>
      <c r="AH43"/>
      <c r="AI43"/>
      <c r="AJ43" s="270"/>
      <c r="AK43" s="270"/>
      <c r="AL43" s="270"/>
      <c r="AM43" s="270"/>
    </row>
    <row r="44" spans="1:39" ht="30" customHeight="1" x14ac:dyDescent="0.2">
      <c r="A44"/>
      <c r="B44" s="537" t="s">
        <v>147</v>
      </c>
      <c r="C44" s="538"/>
      <c r="D44" s="2">
        <v>30</v>
      </c>
      <c r="E44" s="2">
        <v>210</v>
      </c>
      <c r="F44" s="192">
        <v>600</v>
      </c>
      <c r="G44" s="543" t="s">
        <v>170</v>
      </c>
      <c r="H44" s="543"/>
      <c r="I44" s="543"/>
      <c r="J44" s="543"/>
      <c r="K44" s="543"/>
      <c r="L44" s="543"/>
      <c r="M44" s="543"/>
      <c r="N44" s="543"/>
      <c r="O44" s="543"/>
      <c r="P44" s="543"/>
      <c r="Q44" s="543"/>
      <c r="R44" s="543"/>
      <c r="S44" s="277"/>
      <c r="T44" s="278"/>
      <c r="U44" s="278"/>
      <c r="V44" s="278"/>
      <c r="W44" s="278"/>
      <c r="X44" s="278"/>
      <c r="Y44" s="278"/>
      <c r="Z44" s="278"/>
      <c r="AA44" s="278"/>
      <c r="AB44" s="278"/>
      <c r="AC44" s="278"/>
      <c r="AD44" s="278"/>
      <c r="AE44" s="278"/>
      <c r="AF44" s="278"/>
      <c r="AH44"/>
      <c r="AI44"/>
      <c r="AJ44" s="270"/>
      <c r="AK44" s="270"/>
      <c r="AL44" s="270"/>
      <c r="AM44" s="270"/>
    </row>
    <row r="45" spans="1:39" ht="27.75" customHeight="1" x14ac:dyDescent="0.2">
      <c r="A45"/>
      <c r="B45" s="537" t="s">
        <v>148</v>
      </c>
      <c r="C45" s="538"/>
      <c r="D45" s="2">
        <v>45</v>
      </c>
      <c r="E45" s="2">
        <v>120</v>
      </c>
      <c r="F45" s="192">
        <v>360</v>
      </c>
      <c r="G45" s="543" t="s">
        <v>171</v>
      </c>
      <c r="H45" s="543"/>
      <c r="I45" s="543"/>
      <c r="J45" s="543"/>
      <c r="K45" s="543"/>
      <c r="L45" s="543"/>
      <c r="M45" s="543"/>
      <c r="N45" s="543"/>
      <c r="O45" s="543"/>
      <c r="P45" s="543"/>
      <c r="Q45" s="543"/>
      <c r="R45" s="543"/>
      <c r="T45" s="278"/>
      <c r="U45" s="278"/>
      <c r="V45" s="278"/>
      <c r="W45" s="278"/>
      <c r="X45" s="278"/>
      <c r="Y45" s="278"/>
      <c r="Z45" s="278"/>
      <c r="AA45" s="278"/>
      <c r="AB45" s="278"/>
      <c r="AC45" s="278"/>
      <c r="AD45" s="278"/>
      <c r="AE45" s="278"/>
      <c r="AF45" s="278"/>
      <c r="AH45"/>
      <c r="AI45"/>
      <c r="AJ45" s="270"/>
      <c r="AK45" s="270"/>
      <c r="AL45" s="270"/>
      <c r="AM45" s="270"/>
    </row>
    <row r="46" spans="1:39" ht="27" customHeight="1" x14ac:dyDescent="0.2">
      <c r="A46"/>
      <c r="B46" s="537" t="s">
        <v>187</v>
      </c>
      <c r="C46" s="538"/>
      <c r="D46" s="2">
        <v>45</v>
      </c>
      <c r="E46" s="2">
        <v>120</v>
      </c>
      <c r="F46" s="192">
        <v>360</v>
      </c>
      <c r="G46" s="543" t="s">
        <v>188</v>
      </c>
      <c r="H46" s="543"/>
      <c r="I46" s="543"/>
      <c r="J46" s="543"/>
      <c r="K46" s="543"/>
      <c r="L46" s="543"/>
      <c r="M46" s="543"/>
      <c r="N46" s="543"/>
      <c r="O46" s="543"/>
      <c r="P46" s="543"/>
      <c r="Q46" s="543"/>
      <c r="R46" s="543"/>
      <c r="S46" s="279"/>
      <c r="T46" s="278"/>
      <c r="U46" s="278"/>
      <c r="V46" s="278"/>
      <c r="W46" s="278"/>
      <c r="X46" s="278"/>
      <c r="Y46" s="278"/>
      <c r="Z46" s="278"/>
      <c r="AA46" s="278"/>
      <c r="AB46" s="278"/>
      <c r="AC46" s="278"/>
      <c r="AD46" s="278"/>
      <c r="AE46" s="278"/>
      <c r="AF46" s="278"/>
      <c r="AH46"/>
      <c r="AI46"/>
      <c r="AJ46" s="270"/>
      <c r="AK46" s="270"/>
      <c r="AL46" s="270"/>
      <c r="AM46" s="270"/>
    </row>
    <row r="47" spans="1:39" ht="17.45" customHeight="1" x14ac:dyDescent="0.2">
      <c r="A47"/>
      <c r="B47" s="268"/>
      <c r="C47" s="268"/>
      <c r="D47" s="270"/>
      <c r="E47" s="270"/>
      <c r="F47" s="270"/>
      <c r="G47" s="269"/>
      <c r="H47" s="269"/>
      <c r="I47" s="269"/>
      <c r="J47" s="269"/>
      <c r="K47" s="269"/>
      <c r="L47" s="269"/>
      <c r="M47" s="269"/>
      <c r="N47" s="269"/>
      <c r="O47" s="269"/>
      <c r="P47" s="269"/>
      <c r="Q47" s="269"/>
      <c r="R47" s="269"/>
      <c r="S47"/>
      <c r="T47"/>
      <c r="U47" s="269"/>
      <c r="V47" s="269"/>
      <c r="W47" s="269"/>
      <c r="X47" s="269"/>
      <c r="Y47" s="269"/>
      <c r="Z47" s="269"/>
      <c r="AA47" s="269"/>
      <c r="AB47" s="269"/>
      <c r="AC47" s="269"/>
      <c r="AD47" s="269"/>
      <c r="AE47" s="269"/>
      <c r="AF47" s="269"/>
      <c r="AH47"/>
      <c r="AI47"/>
      <c r="AJ47" s="270"/>
      <c r="AK47" s="270"/>
      <c r="AL47" s="270"/>
      <c r="AM47" s="270"/>
    </row>
    <row r="48" spans="1:39" ht="17.45" customHeight="1" x14ac:dyDescent="0.2">
      <c r="A48"/>
      <c r="B48" s="36" t="s">
        <v>156</v>
      </c>
      <c r="C48" s="268"/>
      <c r="D48" s="270"/>
      <c r="E48" s="270"/>
      <c r="F48" s="270"/>
      <c r="G48" s="269"/>
      <c r="H48" s="269"/>
      <c r="I48" s="269"/>
      <c r="J48" s="269"/>
      <c r="K48" s="269"/>
      <c r="L48" s="269"/>
      <c r="M48" s="269"/>
      <c r="N48" s="269"/>
      <c r="O48" s="269"/>
      <c r="P48" s="269"/>
      <c r="Q48" s="269"/>
      <c r="R48" s="269"/>
      <c r="S48"/>
      <c r="T48"/>
      <c r="U48" s="269"/>
      <c r="V48" s="269"/>
      <c r="W48" s="269"/>
      <c r="X48" s="269"/>
      <c r="Y48" s="269"/>
      <c r="Z48" s="269"/>
      <c r="AA48" s="269"/>
      <c r="AB48" s="269"/>
      <c r="AC48" s="269"/>
      <c r="AD48" s="269"/>
      <c r="AE48" s="269"/>
      <c r="AF48" s="269"/>
    </row>
    <row r="49" spans="1:39" ht="17.45" customHeight="1" x14ac:dyDescent="0.2">
      <c r="A49"/>
      <c r="B49" s="274" t="s">
        <v>270</v>
      </c>
      <c r="C49" s="273" t="s">
        <v>274</v>
      </c>
      <c r="D49" s="541" t="s">
        <v>273</v>
      </c>
      <c r="E49" s="542"/>
      <c r="F49" s="270"/>
      <c r="G49" s="269"/>
      <c r="H49" s="269"/>
      <c r="I49" s="269"/>
      <c r="J49" s="269"/>
      <c r="K49" s="269"/>
      <c r="L49" s="269"/>
      <c r="M49" s="269"/>
      <c r="N49" s="269"/>
      <c r="O49" s="269"/>
      <c r="P49" s="269"/>
      <c r="Q49" s="269"/>
      <c r="R49" s="269"/>
      <c r="S49"/>
      <c r="T49"/>
      <c r="U49" s="269"/>
      <c r="V49" s="269"/>
      <c r="W49" s="269"/>
      <c r="X49" s="269"/>
      <c r="Y49" s="269"/>
      <c r="Z49" s="269"/>
      <c r="AA49" s="269"/>
      <c r="AB49" s="269"/>
      <c r="AC49" s="269"/>
      <c r="AD49" s="269"/>
      <c r="AE49" s="269"/>
      <c r="AF49" s="269"/>
      <c r="AH49"/>
      <c r="AI49"/>
      <c r="AJ49" s="270"/>
      <c r="AK49" s="270"/>
      <c r="AL49" s="270"/>
      <c r="AM49" s="270"/>
    </row>
    <row r="50" spans="1:39" ht="17.45" customHeight="1" x14ac:dyDescent="0.2">
      <c r="A50"/>
      <c r="B50" s="1" t="s">
        <v>158</v>
      </c>
      <c r="C50" s="2"/>
      <c r="D50" s="539"/>
      <c r="E50" s="540"/>
      <c r="F50" s="270"/>
      <c r="G50" s="269"/>
      <c r="H50" s="269"/>
      <c r="I50" s="269"/>
      <c r="J50" s="269"/>
      <c r="K50" s="269"/>
      <c r="L50" s="269"/>
      <c r="M50" s="269"/>
      <c r="N50" s="269"/>
      <c r="O50" s="269"/>
      <c r="P50" s="269"/>
      <c r="Q50" s="269"/>
      <c r="R50" s="269"/>
      <c r="S50"/>
      <c r="T50"/>
      <c r="U50" s="269"/>
      <c r="V50" s="269"/>
      <c r="W50" s="269"/>
      <c r="X50" s="269"/>
      <c r="Y50" s="269"/>
      <c r="Z50" s="269"/>
      <c r="AA50" s="269"/>
      <c r="AB50" s="269"/>
      <c r="AC50" s="269"/>
      <c r="AD50" s="269"/>
      <c r="AE50" s="269"/>
      <c r="AF50" s="269"/>
      <c r="AH50"/>
      <c r="AI50"/>
      <c r="AJ50" s="270"/>
      <c r="AK50" s="270"/>
      <c r="AL50" s="270"/>
      <c r="AM50" s="270"/>
    </row>
    <row r="51" spans="1:39" ht="17.45" customHeight="1" x14ac:dyDescent="0.2">
      <c r="A51"/>
      <c r="B51" s="1" t="s">
        <v>160</v>
      </c>
      <c r="C51" s="271">
        <v>0</v>
      </c>
      <c r="D51" s="539" t="s">
        <v>271</v>
      </c>
      <c r="E51" s="540"/>
      <c r="F51" s="270"/>
      <c r="G51" s="269"/>
      <c r="H51" s="269"/>
      <c r="I51" s="269"/>
      <c r="J51" s="269"/>
      <c r="K51" s="269"/>
      <c r="L51" s="269"/>
      <c r="M51" s="269"/>
      <c r="N51" s="269"/>
      <c r="O51" s="269"/>
      <c r="P51" s="269"/>
      <c r="Q51" s="269"/>
      <c r="R51" s="269"/>
      <c r="S51"/>
      <c r="T51"/>
      <c r="U51" s="269"/>
      <c r="V51" s="269"/>
      <c r="W51" s="269"/>
      <c r="X51" s="269"/>
      <c r="Y51" s="269"/>
      <c r="Z51" s="269"/>
      <c r="AA51" s="269"/>
      <c r="AB51" s="269"/>
      <c r="AC51" s="269"/>
      <c r="AD51" s="269"/>
      <c r="AE51" s="269"/>
      <c r="AF51" s="269"/>
      <c r="AH51"/>
      <c r="AI51"/>
      <c r="AJ51" s="270"/>
      <c r="AK51" s="270"/>
      <c r="AL51" s="270"/>
      <c r="AM51" s="270"/>
    </row>
    <row r="52" spans="1:39" ht="17.45" customHeight="1" x14ac:dyDescent="0.2">
      <c r="A52"/>
      <c r="B52" s="1" t="s">
        <v>162</v>
      </c>
      <c r="C52" s="271">
        <v>60</v>
      </c>
      <c r="D52" s="539" t="s">
        <v>272</v>
      </c>
      <c r="E52" s="540"/>
      <c r="F52" s="270"/>
      <c r="G52" s="269"/>
      <c r="H52" s="269"/>
      <c r="I52" s="269"/>
      <c r="J52" s="269"/>
      <c r="K52" s="269"/>
      <c r="L52" s="269"/>
      <c r="M52" s="269"/>
      <c r="N52" s="269"/>
      <c r="O52" s="269"/>
      <c r="P52" s="269"/>
      <c r="Q52" s="269"/>
      <c r="R52" s="269"/>
      <c r="S52"/>
      <c r="T52"/>
      <c r="U52" s="269"/>
      <c r="V52" s="269"/>
      <c r="W52" s="269"/>
      <c r="X52" s="269"/>
      <c r="Y52" s="269"/>
      <c r="Z52" s="269"/>
      <c r="AA52" s="269"/>
      <c r="AB52" s="269"/>
      <c r="AC52" s="269"/>
      <c r="AD52" s="269"/>
      <c r="AE52" s="269"/>
      <c r="AF52" s="269"/>
      <c r="AH52"/>
      <c r="AI52"/>
      <c r="AJ52" s="270"/>
      <c r="AK52" s="270"/>
      <c r="AL52" s="270"/>
      <c r="AM52" s="270"/>
    </row>
    <row r="53" spans="1:39" ht="17.45" customHeight="1" x14ac:dyDescent="0.2">
      <c r="A53"/>
      <c r="B53" s="268"/>
      <c r="C53" s="268"/>
      <c r="D53" s="270"/>
      <c r="E53" s="270"/>
      <c r="F53" s="270"/>
      <c r="G53" s="269"/>
      <c r="H53" s="269"/>
      <c r="I53" s="269"/>
      <c r="J53" s="269"/>
      <c r="K53" s="269"/>
      <c r="L53" s="269"/>
      <c r="M53" s="269"/>
      <c r="N53" s="269"/>
      <c r="O53" s="269"/>
      <c r="P53" s="269"/>
      <c r="Q53" s="269"/>
      <c r="R53" s="269"/>
      <c r="S53"/>
      <c r="T53"/>
      <c r="U53" s="269"/>
      <c r="V53" s="269"/>
      <c r="W53" s="269"/>
      <c r="X53" s="269"/>
      <c r="Y53" s="269"/>
      <c r="Z53" s="269"/>
      <c r="AA53" s="269"/>
      <c r="AB53" s="269"/>
      <c r="AC53" s="269"/>
      <c r="AD53" s="269"/>
      <c r="AE53" s="269"/>
      <c r="AF53" s="269"/>
      <c r="AH53"/>
      <c r="AI53"/>
      <c r="AJ53" s="270"/>
      <c r="AK53" s="270"/>
      <c r="AL53" s="270"/>
      <c r="AM53" s="270"/>
    </row>
    <row r="54" spans="1:39" x14ac:dyDescent="0.2">
      <c r="A54"/>
      <c r="B54" s="268"/>
      <c r="C54" s="268"/>
      <c r="D54" s="268"/>
      <c r="E54" s="268"/>
      <c r="F54" s="268"/>
      <c r="G54"/>
      <c r="H54"/>
      <c r="I54" s="269"/>
      <c r="J54" s="269"/>
      <c r="K54" s="269"/>
      <c r="L54" s="269"/>
      <c r="M54" s="269"/>
      <c r="N54" s="269"/>
      <c r="O54" s="269"/>
      <c r="P54" s="269"/>
      <c r="Q54" s="269"/>
      <c r="R54" s="269"/>
      <c r="S54" s="269"/>
      <c r="T54" s="269"/>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33" t="s">
        <v>120</v>
      </c>
      <c r="C90" s="533"/>
      <c r="D90" s="533"/>
      <c r="E90" s="533"/>
      <c r="F90" s="533"/>
      <c r="G90" s="533"/>
      <c r="H90" s="533"/>
      <c r="I90" s="533"/>
      <c r="J90" s="533"/>
      <c r="K90" s="533"/>
      <c r="L90" s="533"/>
      <c r="M90" s="533"/>
      <c r="N90" s="533"/>
      <c r="O90" s="533"/>
      <c r="P90" s="533"/>
      <c r="Q90" s="533"/>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34" t="s">
        <v>107</v>
      </c>
      <c r="C115" s="535"/>
      <c r="D115" s="535"/>
      <c r="E115" s="535"/>
      <c r="F115" s="535"/>
      <c r="G115" s="535"/>
      <c r="H115" s="535"/>
      <c r="I115" s="108"/>
      <c r="J115" s="93"/>
      <c r="K115" s="534" t="s">
        <v>107</v>
      </c>
      <c r="L115" s="534"/>
      <c r="M115" s="534"/>
      <c r="N115" s="534"/>
      <c r="O115" s="534"/>
      <c r="P115" s="534"/>
      <c r="Q115" s="534"/>
      <c r="R115" s="534"/>
      <c r="S115" s="93"/>
      <c r="T115" s="93"/>
    </row>
    <row r="116" spans="1:20" ht="35.25" customHeight="1" x14ac:dyDescent="0.2">
      <c r="A116" s="91"/>
      <c r="B116" s="536"/>
      <c r="C116" s="536"/>
      <c r="D116" s="536"/>
      <c r="E116" s="536"/>
      <c r="F116" s="536"/>
      <c r="G116" s="536"/>
      <c r="H116" s="536"/>
      <c r="I116" s="109"/>
      <c r="J116" s="93"/>
      <c r="K116" s="534"/>
      <c r="L116" s="534"/>
      <c r="M116" s="534"/>
      <c r="N116" s="534"/>
      <c r="O116" s="534"/>
      <c r="P116" s="534"/>
      <c r="Q116" s="534"/>
      <c r="R116" s="534"/>
      <c r="S116" s="93"/>
      <c r="T116" s="93"/>
    </row>
    <row r="117" spans="1:20" ht="13.5" customHeight="1" x14ac:dyDescent="0.2">
      <c r="A117" s="91"/>
      <c r="B117" s="534"/>
      <c r="C117" s="535"/>
      <c r="D117" s="535"/>
      <c r="E117" s="535"/>
      <c r="F117" s="535"/>
      <c r="G117" s="535"/>
      <c r="H117" s="535"/>
      <c r="I117" s="108"/>
      <c r="J117" s="93"/>
      <c r="K117" s="93"/>
      <c r="L117" s="93"/>
      <c r="M117" s="93"/>
      <c r="N117" s="93"/>
      <c r="O117" s="93"/>
      <c r="P117" s="93"/>
      <c r="Q117" s="93"/>
      <c r="R117" s="93"/>
      <c r="S117" s="93"/>
      <c r="T117" s="93"/>
    </row>
    <row r="118" spans="1:20" ht="18" customHeight="1" x14ac:dyDescent="0.2">
      <c r="A118" s="91"/>
      <c r="B118" s="536"/>
      <c r="C118" s="536"/>
      <c r="D118" s="536"/>
      <c r="E118" s="536"/>
      <c r="F118" s="536"/>
      <c r="G118" s="536"/>
      <c r="H118" s="536"/>
      <c r="I118" s="109"/>
      <c r="J118" s="93"/>
      <c r="K118" s="93"/>
      <c r="L118" s="93"/>
      <c r="M118" s="93"/>
      <c r="N118" s="93"/>
      <c r="O118" s="93"/>
      <c r="P118" s="93"/>
      <c r="Q118" s="93"/>
      <c r="R118" s="93"/>
      <c r="S118" s="93"/>
      <c r="T118" s="93"/>
    </row>
    <row r="119" spans="1:20" x14ac:dyDescent="0.2">
      <c r="A119" s="91"/>
      <c r="B119" s="536"/>
      <c r="C119" s="536"/>
      <c r="D119" s="536"/>
      <c r="E119" s="536"/>
      <c r="F119" s="536"/>
      <c r="G119" s="536"/>
      <c r="H119" s="536"/>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75"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0" t="s">
        <v>50</v>
      </c>
      <c r="C1" s="571"/>
      <c r="D1" s="571"/>
      <c r="E1" s="571"/>
      <c r="F1" s="571"/>
      <c r="G1" s="572"/>
      <c r="I1" s="567" t="s">
        <v>49</v>
      </c>
      <c r="J1" s="568"/>
      <c r="K1" s="568"/>
      <c r="L1" s="568"/>
      <c r="M1" s="569"/>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3">
        <v>1</v>
      </c>
      <c r="B3" s="574"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3"/>
      <c r="B4" s="573"/>
      <c r="C4" s="49" t="s">
        <v>53</v>
      </c>
      <c r="D4" s="56">
        <v>0</v>
      </c>
      <c r="E4" s="54">
        <f>E3</f>
        <v>3000</v>
      </c>
      <c r="F4" s="51">
        <f>D4*E4</f>
        <v>0</v>
      </c>
      <c r="G4" s="60"/>
      <c r="I4" s="43">
        <f>B4</f>
        <v>0</v>
      </c>
      <c r="J4" s="42">
        <f>D4</f>
        <v>0</v>
      </c>
      <c r="K4" s="42">
        <v>20</v>
      </c>
      <c r="L4" s="42">
        <f>J4*K4</f>
        <v>0</v>
      </c>
      <c r="M4" s="42"/>
    </row>
    <row r="5" spans="1:16" ht="30" x14ac:dyDescent="0.25">
      <c r="A5" s="573"/>
      <c r="B5" s="573"/>
      <c r="C5" s="49" t="s">
        <v>54</v>
      </c>
      <c r="D5" s="56">
        <v>145</v>
      </c>
      <c r="E5" s="54">
        <f>E3</f>
        <v>3000</v>
      </c>
      <c r="F5" s="51">
        <f>D5*E5</f>
        <v>435000</v>
      </c>
      <c r="G5" s="60"/>
      <c r="I5" s="43">
        <f>B5</f>
        <v>0</v>
      </c>
      <c r="J5" s="42">
        <f>D5</f>
        <v>145</v>
      </c>
      <c r="K5" s="42">
        <v>2500</v>
      </c>
      <c r="L5" s="42">
        <f>J5*K5</f>
        <v>362500</v>
      </c>
      <c r="M5" s="42"/>
    </row>
    <row r="6" spans="1:16" x14ac:dyDescent="0.25">
      <c r="A6" s="573"/>
      <c r="B6" s="573"/>
      <c r="C6" s="50" t="s">
        <v>55</v>
      </c>
      <c r="D6" s="56">
        <v>20</v>
      </c>
      <c r="E6" s="54">
        <f>E5</f>
        <v>3000</v>
      </c>
      <c r="F6" s="51">
        <f>D6*E6</f>
        <v>60000</v>
      </c>
      <c r="G6" s="60"/>
      <c r="I6" s="43"/>
      <c r="J6" s="42"/>
      <c r="K6" s="42"/>
      <c r="L6" s="42"/>
      <c r="M6" s="42"/>
    </row>
    <row r="7" spans="1:16" x14ac:dyDescent="0.25">
      <c r="A7" s="573"/>
      <c r="B7" s="573"/>
      <c r="C7" s="55" t="s">
        <v>56</v>
      </c>
      <c r="D7" s="56">
        <f>SUM(D3:D6)</f>
        <v>1165</v>
      </c>
      <c r="E7" s="54">
        <f>E6</f>
        <v>3000</v>
      </c>
      <c r="F7" s="51">
        <f>SUM(F3:F6)</f>
        <v>3495000</v>
      </c>
      <c r="G7" s="61"/>
    </row>
    <row r="8" spans="1:16" ht="30" x14ac:dyDescent="0.25">
      <c r="A8" s="573">
        <v>2</v>
      </c>
      <c r="B8" s="573" t="s">
        <v>58</v>
      </c>
      <c r="C8" s="49" t="s">
        <v>52</v>
      </c>
      <c r="D8" s="52"/>
      <c r="E8" s="52"/>
      <c r="F8" s="52"/>
    </row>
    <row r="9" spans="1:16" ht="30" x14ac:dyDescent="0.25">
      <c r="A9" s="573"/>
      <c r="B9" s="573"/>
      <c r="C9" s="49" t="s">
        <v>53</v>
      </c>
      <c r="D9" s="52"/>
      <c r="E9" s="52"/>
      <c r="F9" s="52"/>
    </row>
    <row r="10" spans="1:16" ht="30" x14ac:dyDescent="0.25">
      <c r="A10" s="573"/>
      <c r="B10" s="573"/>
      <c r="C10" s="49" t="s">
        <v>54</v>
      </c>
      <c r="D10" s="52"/>
      <c r="E10" s="52"/>
      <c r="F10" s="52"/>
      <c r="L10" s="41" t="s">
        <v>22</v>
      </c>
      <c r="O10" s="41" t="s">
        <v>26</v>
      </c>
      <c r="P10" s="41" t="s">
        <v>14</v>
      </c>
    </row>
    <row r="11" spans="1:16" x14ac:dyDescent="0.25">
      <c r="A11" s="573"/>
      <c r="B11" s="573"/>
      <c r="C11" s="50" t="s">
        <v>55</v>
      </c>
      <c r="D11" s="52"/>
      <c r="E11" s="52"/>
      <c r="F11" s="52"/>
      <c r="L11" s="41" t="s">
        <v>42</v>
      </c>
      <c r="O11" s="41">
        <v>0</v>
      </c>
      <c r="P11" s="41">
        <v>0</v>
      </c>
    </row>
    <row r="12" spans="1:16" x14ac:dyDescent="0.25">
      <c r="A12" s="573"/>
      <c r="B12" s="573"/>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50" sqref="B50"/>
    </sheetView>
  </sheetViews>
  <sheetFormatPr defaultRowHeight="12.75" x14ac:dyDescent="0.2"/>
  <cols>
    <col min="1" max="1" width="52.140625" customWidth="1"/>
    <col min="2" max="2" width="220.85546875" bestFit="1" customWidth="1"/>
  </cols>
  <sheetData>
    <row r="4" spans="1:2" x14ac:dyDescent="0.2">
      <c r="A4" s="575" t="s">
        <v>276</v>
      </c>
      <c r="B4" s="575"/>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5" t="s">
        <v>277</v>
      </c>
      <c r="B16" s="575"/>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76" t="s">
        <v>60</v>
      </c>
      <c r="C39" s="576"/>
      <c r="D39" s="576"/>
      <c r="E39" s="576"/>
      <c r="F39" s="576"/>
      <c r="G39" s="576"/>
      <c r="H39" s="576"/>
      <c r="I39" s="576"/>
      <c r="J39" s="576"/>
      <c r="K39" s="576"/>
      <c r="L39" s="576"/>
    </row>
    <row r="40" spans="2:12" x14ac:dyDescent="0.2">
      <c r="B40" s="577" t="s">
        <v>212</v>
      </c>
      <c r="C40" s="577"/>
      <c r="D40" s="577"/>
      <c r="E40" s="577"/>
      <c r="F40" s="577"/>
      <c r="G40" s="577"/>
      <c r="H40" s="577"/>
      <c r="I40" s="577"/>
      <c r="J40" s="577"/>
      <c r="K40" s="577"/>
      <c r="L40" s="577"/>
    </row>
    <row r="41" spans="2:12" x14ac:dyDescent="0.2">
      <c r="B41" s="577" t="s">
        <v>208</v>
      </c>
      <c r="C41" s="577"/>
      <c r="D41" s="577"/>
      <c r="E41" s="577"/>
      <c r="F41" s="577"/>
      <c r="G41" s="577"/>
      <c r="H41" s="577"/>
      <c r="I41" s="577"/>
      <c r="J41" s="577"/>
      <c r="K41" s="577"/>
      <c r="L41" s="577"/>
    </row>
    <row r="42" spans="2:12" x14ac:dyDescent="0.2">
      <c r="B42" s="577" t="s">
        <v>209</v>
      </c>
      <c r="C42" s="577"/>
      <c r="D42" s="577"/>
      <c r="E42" s="577"/>
      <c r="F42" s="577"/>
      <c r="G42" s="577"/>
      <c r="H42" s="577"/>
      <c r="I42" s="577"/>
      <c r="J42" s="577"/>
      <c r="K42" s="577"/>
      <c r="L42" s="577"/>
    </row>
    <row r="43" spans="2:12" x14ac:dyDescent="0.2">
      <c r="B43" s="577" t="s">
        <v>210</v>
      </c>
      <c r="C43" s="577"/>
      <c r="D43" s="577"/>
      <c r="E43" s="577"/>
      <c r="F43" s="577"/>
      <c r="G43" s="577"/>
      <c r="H43" s="577"/>
      <c r="I43" s="577"/>
      <c r="J43" s="577"/>
      <c r="K43" s="577"/>
      <c r="L43" s="577"/>
    </row>
    <row r="44" spans="2:12" x14ac:dyDescent="0.2">
      <c r="B44" s="577" t="s">
        <v>203</v>
      </c>
      <c r="C44" s="577"/>
      <c r="D44" s="577"/>
      <c r="E44" s="577"/>
      <c r="F44" s="577"/>
      <c r="G44" s="577"/>
      <c r="H44" s="577"/>
      <c r="I44" s="577"/>
      <c r="J44" s="577"/>
      <c r="K44" s="577"/>
      <c r="L44" s="577"/>
    </row>
    <row r="45" spans="2:12" x14ac:dyDescent="0.2">
      <c r="B45" s="577" t="s">
        <v>204</v>
      </c>
      <c r="C45" s="577"/>
      <c r="D45" s="577"/>
      <c r="E45" s="577"/>
      <c r="F45" s="577"/>
      <c r="G45" s="577"/>
      <c r="H45" s="577"/>
      <c r="I45" s="577"/>
      <c r="J45" s="577"/>
      <c r="K45" s="577"/>
      <c r="L45" s="577"/>
    </row>
    <row r="46" spans="2:12" x14ac:dyDescent="0.2">
      <c r="B46" s="577" t="s">
        <v>215</v>
      </c>
      <c r="C46" s="577"/>
      <c r="D46" s="577"/>
      <c r="E46" s="577"/>
      <c r="F46" s="577"/>
      <c r="G46" s="577"/>
      <c r="H46" s="577"/>
      <c r="I46" s="577"/>
      <c r="J46" s="577"/>
      <c r="K46" s="577"/>
      <c r="L46" s="577"/>
    </row>
    <row r="47" spans="2:12" x14ac:dyDescent="0.2">
      <c r="B47" s="577" t="s">
        <v>205</v>
      </c>
      <c r="C47" s="577"/>
      <c r="D47" s="577"/>
      <c r="E47" s="577"/>
      <c r="F47" s="577"/>
      <c r="G47" s="577"/>
      <c r="H47" s="577"/>
      <c r="I47" s="577"/>
      <c r="J47" s="577"/>
      <c r="K47" s="577"/>
      <c r="L47" s="577"/>
    </row>
    <row r="48" spans="2:12" x14ac:dyDescent="0.2">
      <c r="B48" s="577" t="s">
        <v>206</v>
      </c>
      <c r="C48" s="577"/>
      <c r="D48" s="577"/>
      <c r="E48" s="577"/>
      <c r="F48" s="577"/>
      <c r="G48" s="577"/>
      <c r="H48" s="577"/>
      <c r="I48" s="577"/>
      <c r="J48" s="577"/>
      <c r="K48" s="577"/>
      <c r="L48" s="577"/>
    </row>
    <row r="49" spans="2:12" x14ac:dyDescent="0.2">
      <c r="B49" s="577" t="s">
        <v>207</v>
      </c>
      <c r="C49" s="577"/>
      <c r="D49" s="577"/>
      <c r="E49" s="577"/>
      <c r="F49" s="577"/>
      <c r="G49" s="577"/>
      <c r="H49" s="577"/>
      <c r="I49" s="577"/>
      <c r="J49" s="577"/>
      <c r="K49" s="577"/>
      <c r="L49" s="577"/>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3" t="s">
        <v>84</v>
      </c>
      <c r="B1" s="523"/>
      <c r="C1" s="523"/>
      <c r="D1" s="523"/>
      <c r="E1" s="523"/>
      <c r="F1" s="523"/>
      <c r="G1" s="523"/>
      <c r="H1" s="523"/>
      <c r="I1" s="523"/>
      <c r="J1" s="523"/>
      <c r="K1" s="523"/>
    </row>
    <row r="2" spans="1:15" ht="15.75" x14ac:dyDescent="0.2">
      <c r="A2" s="72"/>
      <c r="B2" s="72"/>
      <c r="C2" s="72"/>
      <c r="D2" s="72"/>
      <c r="E2" s="89"/>
      <c r="F2" s="72"/>
      <c r="G2" s="72"/>
      <c r="H2" s="72"/>
      <c r="I2" s="72"/>
      <c r="J2" s="72"/>
      <c r="K2" s="72"/>
    </row>
    <row r="3" spans="1:15" ht="36.75" customHeight="1" x14ac:dyDescent="0.25">
      <c r="A3" s="523" t="s">
        <v>82</v>
      </c>
      <c r="B3" s="523"/>
      <c r="C3" s="523"/>
      <c r="D3" s="71"/>
      <c r="E3" s="523" t="s">
        <v>75</v>
      </c>
      <c r="F3" s="523"/>
      <c r="G3" s="523"/>
      <c r="H3" s="523"/>
      <c r="I3" s="523"/>
      <c r="J3" s="523"/>
      <c r="K3" s="523"/>
      <c r="L3" s="523"/>
      <c r="M3" s="523"/>
      <c r="N3" s="523"/>
    </row>
    <row r="4" spans="1:15" ht="13.5" customHeight="1" thickBot="1" x14ac:dyDescent="0.25">
      <c r="E4" s="524" t="s">
        <v>71</v>
      </c>
      <c r="F4" s="524" t="str">
        <f>'Krok 1- Kalkulačka '!C7</f>
        <v>Zrozumiteľný a stručný opis regulácie 
(dôvod zvýšenia/zníženia nákladov na PP a dôvod ponechania nákladov na PP, ktoré su goldplatingom)</v>
      </c>
      <c r="G4" s="524" t="s">
        <v>78</v>
      </c>
      <c r="H4" s="524" t="s">
        <v>81</v>
      </c>
      <c r="I4" s="524" t="s">
        <v>114</v>
      </c>
      <c r="J4" s="524" t="s">
        <v>76</v>
      </c>
      <c r="K4" s="524" t="s">
        <v>116</v>
      </c>
      <c r="L4" s="524" t="s">
        <v>117</v>
      </c>
      <c r="M4" s="524" t="s">
        <v>79</v>
      </c>
      <c r="N4" s="524" t="s">
        <v>80</v>
      </c>
      <c r="O4" s="524" t="s">
        <v>111</v>
      </c>
    </row>
    <row r="5" spans="1:15" ht="25.5" customHeight="1" thickBot="1" x14ac:dyDescent="0.25">
      <c r="A5" s="69" t="s">
        <v>59</v>
      </c>
      <c r="B5" s="80" t="s">
        <v>88</v>
      </c>
      <c r="C5" s="81" t="s">
        <v>89</v>
      </c>
      <c r="E5" s="524"/>
      <c r="F5" s="524"/>
      <c r="G5" s="524"/>
      <c r="H5" s="524"/>
      <c r="I5" s="524"/>
      <c r="J5" s="524"/>
      <c r="K5" s="524"/>
      <c r="L5" s="524"/>
      <c r="M5" s="524"/>
      <c r="N5" s="524"/>
      <c r="O5" s="524"/>
    </row>
    <row r="6" spans="1:15" ht="28.9" customHeight="1" x14ac:dyDescent="0.2">
      <c r="A6" s="115" t="s">
        <v>123</v>
      </c>
      <c r="B6" s="73">
        <f>'Krok 1- Kalkulačka '!AQ384</f>
        <v>0</v>
      </c>
      <c r="C6" s="76">
        <f>'Krok 1- Kalkulačka '!BA384</f>
        <v>0</v>
      </c>
      <c r="E6" s="524"/>
      <c r="F6" s="524"/>
      <c r="G6" s="524"/>
      <c r="H6" s="524"/>
      <c r="I6" s="524"/>
      <c r="J6" s="524"/>
      <c r="K6" s="524"/>
      <c r="L6" s="524"/>
      <c r="M6" s="524"/>
      <c r="N6" s="524"/>
      <c r="O6" s="524"/>
    </row>
    <row r="7" spans="1:15" x14ac:dyDescent="0.2">
      <c r="A7" s="115" t="s">
        <v>124</v>
      </c>
      <c r="B7" s="73">
        <f>'Krok 1- Kalkulačka '!AS384</f>
        <v>27992.5</v>
      </c>
      <c r="C7" s="76">
        <f>'Krok 1- Kalkulačka '!BC384</f>
        <v>11882.5</v>
      </c>
      <c r="E7" s="524"/>
      <c r="F7" s="524"/>
      <c r="G7" s="524"/>
      <c r="H7" s="524"/>
      <c r="I7" s="524"/>
      <c r="J7" s="524"/>
      <c r="K7" s="524"/>
      <c r="L7" s="524"/>
      <c r="M7" s="524"/>
      <c r="N7" s="524"/>
      <c r="O7" s="524"/>
    </row>
    <row r="8" spans="1:15" ht="16.5" customHeight="1" x14ac:dyDescent="0.2">
      <c r="A8" s="68" t="s">
        <v>72</v>
      </c>
      <c r="B8" s="73">
        <f>'Krok 1- Kalkulačka '!AW384</f>
        <v>0</v>
      </c>
      <c r="C8" s="76">
        <f>'Krok 1- Kalkulačka '!BG384</f>
        <v>0</v>
      </c>
      <c r="E8" s="524"/>
      <c r="F8" s="524"/>
      <c r="G8" s="524"/>
      <c r="H8" s="524"/>
      <c r="I8" s="524"/>
      <c r="J8" s="524"/>
      <c r="K8" s="524"/>
      <c r="L8" s="524"/>
      <c r="M8" s="524"/>
      <c r="N8" s="524"/>
      <c r="O8" s="524"/>
    </row>
    <row r="9" spans="1:15" x14ac:dyDescent="0.2">
      <c r="A9" s="68" t="s">
        <v>73</v>
      </c>
      <c r="B9" s="73" t="e">
        <f>'Krok 1- Kalkulačka '!#REF!</f>
        <v>#REF!</v>
      </c>
      <c r="C9" s="76" t="e">
        <f>'Krok 1- Kalkulačka '!#REF!</f>
        <v>#REF!</v>
      </c>
      <c r="E9" s="524"/>
      <c r="F9" s="524"/>
      <c r="G9" s="524"/>
      <c r="H9" s="524"/>
      <c r="I9" s="524"/>
      <c r="J9" s="524"/>
      <c r="K9" s="524"/>
      <c r="L9" s="524"/>
      <c r="M9" s="524"/>
      <c r="N9" s="524"/>
      <c r="O9" s="524"/>
    </row>
    <row r="10" spans="1:15" ht="78.75" x14ac:dyDescent="0.2">
      <c r="A10" s="69" t="s">
        <v>74</v>
      </c>
      <c r="B10" s="74" t="e">
        <f>SUM(B6:B9)</f>
        <v>#REF!</v>
      </c>
      <c r="C10" s="77" t="e">
        <f>SUM(C6:C9)</f>
        <v>#REF!</v>
      </c>
      <c r="E10" s="116">
        <f>'Krok 1- Kalkulačka '!B9</f>
        <v>1</v>
      </c>
      <c r="F10" s="116" t="str">
        <f>'Krok 1- Kalkulačka '!C9</f>
        <v>stanovenie poplatku za udelenie predchádzajúceho súhlasu na nadobudnutie významného podielu bankou, finančnou holdingovou spoločnosťou alebo zmiešanou finančnou holdingovou spoločnosťou (špecifický symbol 1333)</v>
      </c>
      <c r="G10" s="116" t="str">
        <f>'Krok 1- Kalkulačka '!E9</f>
        <v>§ 28a ods. 1</v>
      </c>
      <c r="H10" s="116" t="str">
        <f>'Krok 1- Kalkulačka '!F9</f>
        <v>1.SK</v>
      </c>
      <c r="I10" s="116">
        <f>'Krok 1- Kalkulačka '!G9</f>
        <v>46388</v>
      </c>
      <c r="J10" s="116" t="str">
        <f>'Krok 1- Kalkulačka '!K9</f>
        <v>banky, finančné holdingové spoločnosti a zmiešané finančné holdingové spoločnosti</v>
      </c>
      <c r="K10" s="116">
        <f>'Krok 1- Kalkulačka '!L9</f>
        <v>1</v>
      </c>
      <c r="L10" s="116" t="e">
        <f>'Krok 1- Kalkulačka '!#REF!</f>
        <v>#REF!</v>
      </c>
      <c r="M10" s="117">
        <f>'Krok 1- Kalkulačka '!DL9</f>
        <v>425</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stanovenie poplatku za udelenie predchádzajúceho súhlasu na zlúčenie alebo splynutie banky, finančnej holdingovej spoločnosti alebo zmiešanej finančnej holdingovej spoločnosti alebo na rozdelenie banky, finančnej holdingovej spoločnosti alebo zmiešanej finančnej holdingovej spoločnosti (špecifický symbol 1334)</v>
      </c>
      <c r="G11" s="116" t="str">
        <f>'Krok 1- Kalkulačka '!E12</f>
        <v>§ 28g</v>
      </c>
      <c r="H11" s="116" t="str">
        <f>'Krok 1- Kalkulačka '!F12</f>
        <v>1.SK</v>
      </c>
      <c r="I11" s="116">
        <f>'Krok 1- Kalkulačka '!G12</f>
        <v>46388</v>
      </c>
      <c r="J11" s="116" t="str">
        <f>'Krok 1- Kalkulačka '!K12</f>
        <v>banky, finančné holdingové spoločnosti a zmiešané finančné holdingové spoločnosti</v>
      </c>
      <c r="K11" s="116">
        <f>'Krok 1- Kalkulačka '!L12</f>
        <v>0</v>
      </c>
      <c r="L11" s="116" t="e">
        <f>'Krok 1- Kalkulačka '!#REF!</f>
        <v>#REF!</v>
      </c>
      <c r="M11" s="117">
        <f>'Krok 1- Kalkulačka '!DL12</f>
        <v>0</v>
      </c>
      <c r="N11" s="117">
        <f>'Krok 1- Kalkulačka '!DO12</f>
        <v>0</v>
      </c>
      <c r="O11" s="116" t="str">
        <f>'Krok 1- Kalkulačka '!N12</f>
        <v>In (zvyšuje náklady)</v>
      </c>
    </row>
    <row r="12" spans="1:15" ht="33.75" x14ac:dyDescent="0.2">
      <c r="A12" s="68" t="s">
        <v>85</v>
      </c>
      <c r="B12" s="74" t="e">
        <f>'Krok 1- Kalkulačka '!#REF!</f>
        <v>#REF!</v>
      </c>
      <c r="C12" s="77" t="e">
        <f>'Krok 1- Kalkulačka '!#REF!</f>
        <v>#REF!</v>
      </c>
      <c r="E12" s="116">
        <f>'Krok 1- Kalkulačka '!B15</f>
        <v>3</v>
      </c>
      <c r="F12" s="116" t="str">
        <f>'Krok 1- Kalkulačka '!C15</f>
        <v>zvýšenie poplatku za udelenie predchádzajúceho súhlasu na zmenu člena alebo zvolenie nového člena  štatutárneho orgánu (špecifický symbol 1316)</v>
      </c>
      <c r="G12" s="116" t="str">
        <f>'Krok 1- Kalkulačka '!E15</f>
        <v>§ 9 ods. 4</v>
      </c>
      <c r="H12" s="116" t="str">
        <f>'Krok 1- Kalkulačka '!F15</f>
        <v>1.SK</v>
      </c>
      <c r="I12" s="116">
        <f>'Krok 1- Kalkulačka '!G15</f>
        <v>46388</v>
      </c>
      <c r="J12" s="116" t="str">
        <f>'Krok 1- Kalkulačka '!K15</f>
        <v>banky</v>
      </c>
      <c r="K12" s="116">
        <f>'Krok 1- Kalkulačka '!L15</f>
        <v>15</v>
      </c>
      <c r="L12" s="116" t="e">
        <f>'Krok 1- Kalkulačka '!#REF!</f>
        <v>#REF!</v>
      </c>
      <c r="M12" s="117">
        <f>'Krok 1- Kalkulačka '!DL15</f>
        <v>27.5</v>
      </c>
      <c r="N12" s="117">
        <f>'Krok 1- Kalkulačka '!DO15</f>
        <v>0</v>
      </c>
      <c r="O12" s="116" t="str">
        <f>'Krok 1- Kalkulačka '!N15</f>
        <v>In (zvyšuje náklady)</v>
      </c>
    </row>
    <row r="13" spans="1:15" ht="35.25" x14ac:dyDescent="0.2">
      <c r="A13" s="68" t="s">
        <v>125</v>
      </c>
      <c r="B13" s="73">
        <f>'Krok 1- Kalkulačka '!CT385</f>
        <v>0</v>
      </c>
      <c r="C13" s="76">
        <f>'Krok 1- Kalkulačka '!DF385</f>
        <v>0</v>
      </c>
      <c r="E13" s="116">
        <f>'Krok 1- Kalkulačka '!B18</f>
        <v>4</v>
      </c>
      <c r="F13" s="116" t="str">
        <f>'Krok 1- Kalkulačka '!C18</f>
        <v>zvýšenie poplatku za predchádzajúci súhlas na zmenu člena alebo zvolenie nového člena dozornej rady (špecifický symbol 1317)</v>
      </c>
      <c r="G13" s="116" t="str">
        <f>'Krok 1- Kalkulačka '!E18</f>
        <v>§ 9 ods. 4</v>
      </c>
      <c r="H13" s="116" t="str">
        <f>'Krok 1- Kalkulačka '!F18</f>
        <v>1.SK</v>
      </c>
      <c r="I13" s="116">
        <f>'Krok 1- Kalkulačka '!G18</f>
        <v>46388</v>
      </c>
      <c r="J13" s="116" t="str">
        <f>'Krok 1- Kalkulačka '!K18</f>
        <v>banky</v>
      </c>
      <c r="K13" s="116">
        <f>'Krok 1- Kalkulačka '!L18</f>
        <v>20</v>
      </c>
      <c r="L13" s="116" t="e">
        <f>'Krok 1- Kalkulačka '!#REF!</f>
        <v>#REF!</v>
      </c>
      <c r="M13" s="117">
        <f>'Krok 1- Kalkulačka '!DL18</f>
        <v>27.5</v>
      </c>
      <c r="N13" s="117">
        <f>'Krok 1- Kalkulačka '!DO18</f>
        <v>0</v>
      </c>
      <c r="O13" s="116" t="str">
        <f>'Krok 1- Kalkulačka '!N18</f>
        <v>In (zvyšuje náklady)</v>
      </c>
    </row>
    <row r="14" spans="1:15" ht="13.5" customHeight="1" x14ac:dyDescent="0.2">
      <c r="A14" s="578"/>
      <c r="B14" s="579"/>
      <c r="C14" s="580"/>
      <c r="E14" s="116">
        <f>'Krok 1- Kalkulačka '!B21</f>
        <v>5</v>
      </c>
      <c r="F14" s="116" t="str">
        <f>'Krok 1- Kalkulačka '!C21</f>
        <v xml:space="preserve"> stanovenie poplatku za udelenie predchádzajúceho súhlasu na ustanovenie osoby zastávajúcej kľúčovú funkciu podľa § 5 písm. an) zákona o bankách (špecifický symbol 1335) </v>
      </c>
      <c r="G14" s="116" t="str">
        <f>'Krok 1- Kalkulačka '!E21</f>
        <v xml:space="preserve">§ 9 ods. 4 a 5 </v>
      </c>
      <c r="H14" s="116" t="str">
        <f>'Krok 1- Kalkulačka '!F21</f>
        <v>1.SK</v>
      </c>
      <c r="I14" s="116">
        <f>'Krok 1- Kalkulačka '!G21</f>
        <v>46388</v>
      </c>
      <c r="J14" s="116" t="str">
        <f>'Krok 1- Kalkulačka '!K21</f>
        <v>banky, pobočky zahraničných bánk so sídlom mimo územia členského štátu</v>
      </c>
      <c r="K14" s="116">
        <f>'Krok 1- Kalkulačka '!L21</f>
        <v>20</v>
      </c>
      <c r="L14" s="116" t="e">
        <f>'Krok 1- Kalkulačka '!#REF!</f>
        <v>#REF!</v>
      </c>
      <c r="M14" s="117">
        <f>'Krok 1- Kalkulačka '!DL21</f>
        <v>27.5</v>
      </c>
      <c r="N14" s="117">
        <f>'Krok 1- Kalkulačka '!DO21</f>
        <v>0</v>
      </c>
      <c r="O14" s="116" t="str">
        <f>'Krok 1- Kalkulačka '!N21</f>
        <v>In (zvyšuje náklady)</v>
      </c>
    </row>
    <row r="15" spans="1:15" ht="56.25" x14ac:dyDescent="0.2">
      <c r="A15" s="68" t="s">
        <v>86</v>
      </c>
      <c r="B15" s="73" t="s">
        <v>50</v>
      </c>
      <c r="C15" s="76" t="s">
        <v>49</v>
      </c>
      <c r="E15" s="116">
        <f>'Krok 1- Kalkulačka '!B24</f>
        <v>6</v>
      </c>
      <c r="F15" s="116" t="str">
        <f>'Krok 1- Kalkulačka '!C24</f>
        <v>stanovenie poplatku za udelenie predchádzajúceho súhlasu na ustanovenie osoby podľa § 8e ods. 1 zákona o bankách alebo člena riadiaceho výboru podľa § 8e ods. 3 zákona o bankách (špecifický symbol 1336)</v>
      </c>
      <c r="G15" s="116" t="str">
        <f>'Krok 1- Kalkulačka '!E24</f>
        <v>§ 9 ods. 5</v>
      </c>
      <c r="H15" s="116" t="str">
        <f>'Krok 1- Kalkulačka '!F24</f>
        <v>1.SK</v>
      </c>
      <c r="I15" s="116">
        <f>'Krok 1- Kalkulačka '!G24</f>
        <v>46398</v>
      </c>
      <c r="J15" s="116" t="str">
        <f>'Krok 1- Kalkulačka '!K24</f>
        <v>pobočky zahraničných bánk so sídlom mimo územia členského štátu</v>
      </c>
      <c r="K15" s="116">
        <f>'Krok 1- Kalkulačka '!L24</f>
        <v>0</v>
      </c>
      <c r="L15" s="116" t="e">
        <f>'Krok 1- Kalkulačka '!#REF!</f>
        <v>#REF!</v>
      </c>
      <c r="M15" s="117">
        <f>'Krok 1- Kalkulačka '!DL24</f>
        <v>0</v>
      </c>
      <c r="N15" s="117">
        <f>'Krok 1- Kalkulačka '!DO24</f>
        <v>0</v>
      </c>
      <c r="O15" s="116" t="str">
        <f>'Krok 1- Kalkulačka '!N24</f>
        <v>In (zvyšuje náklady)</v>
      </c>
    </row>
    <row r="16" spans="1:15" ht="33.75" x14ac:dyDescent="0.2">
      <c r="A16" s="69" t="s">
        <v>87</v>
      </c>
      <c r="B16" s="74" t="e">
        <f>B7+B8+B9-B13</f>
        <v>#REF!</v>
      </c>
      <c r="C16" s="77" t="e">
        <f>C7+C8+C9-C13</f>
        <v>#REF!</v>
      </c>
      <c r="E16" s="116">
        <f>'Krok 1- Kalkulačka '!B27</f>
        <v>7</v>
      </c>
      <c r="F16" s="116" t="str">
        <f>'Krok 1- Kalkulačka '!C27</f>
        <v>vypustenie úkonu a poplatku za udelenie predchádzajúceho súhlasu na zmenu vedúceho pobočky zahraničnej banky (špecifický symbol 1320)</v>
      </c>
      <c r="G16" s="116" t="str">
        <f>'Krok 1- Kalkulačka '!E27</f>
        <v>§ 9 ods. 5</v>
      </c>
      <c r="H16" s="116" t="str">
        <f>'Krok 1- Kalkulačka '!F27</f>
        <v>1.SK</v>
      </c>
      <c r="I16" s="116">
        <f>'Krok 1- Kalkulačka '!G27</f>
        <v>46388</v>
      </c>
      <c r="J16" s="116" t="str">
        <f>'Krok 1- Kalkulačka '!K27</f>
        <v>pobočky zahraničných bánk</v>
      </c>
      <c r="K16" s="116">
        <f>'Krok 1- Kalkulačka '!L27</f>
        <v>0</v>
      </c>
      <c r="L16" s="116" t="e">
        <f>'Krok 1- Kalkulačka '!#REF!</f>
        <v>#REF!</v>
      </c>
      <c r="M16" s="117">
        <f>'Krok 1- Kalkulačka '!DL27</f>
        <v>0</v>
      </c>
      <c r="N16" s="117">
        <f>'Krok 1- Kalkulačka '!DO27</f>
        <v>0</v>
      </c>
      <c r="O16" s="116" t="str">
        <f>'Krok 1- Kalkulačka '!N27</f>
        <v>Out (znižuje náklady)</v>
      </c>
    </row>
    <row r="17" spans="1:15" ht="33.75" x14ac:dyDescent="0.2">
      <c r="A17" s="79"/>
      <c r="E17" s="116">
        <f>'Krok 1- Kalkulačka '!B33</f>
        <v>9</v>
      </c>
      <c r="F17" s="116" t="str">
        <f>'Krok 1- Kalkulačka '!C33</f>
        <v>stanovenie poplatku za udelenie povolenia na používanie alternatívnych interných modelov na výpočet požiadaviek na vlastné zdroje (špecifický symbol 2129)</v>
      </c>
      <c r="G17" s="116" t="str">
        <f>'Krok 1- Kalkulačka '!E33</f>
        <v xml:space="preserve">Čl. 325az </v>
      </c>
      <c r="H17" s="116" t="str">
        <f>'Krok 1- Kalkulačka '!F33</f>
        <v>1.SK</v>
      </c>
      <c r="I17" s="116">
        <f>'Krok 1- Kalkulačka '!G33</f>
        <v>46388</v>
      </c>
      <c r="J17" s="116" t="str">
        <f>'Krok 1- Kalkulačka '!K33</f>
        <v>obchodníci s cennými papiermi</v>
      </c>
      <c r="K17" s="116">
        <f>'Krok 1- Kalkulačka '!L33</f>
        <v>0</v>
      </c>
      <c r="L17" s="116" t="e">
        <f>'Krok 1- Kalkulačka '!#REF!</f>
        <v>#REF!</v>
      </c>
      <c r="M17" s="117">
        <f>'Krok 1- Kalkulačka '!DL33</f>
        <v>0</v>
      </c>
      <c r="N17" s="117">
        <f>'Krok 1- Kalkulačka '!DO33</f>
        <v>0</v>
      </c>
      <c r="O17" s="116" t="str">
        <f>'Krok 1- Kalkulačka '!N33</f>
        <v>In (zvyšuje náklady)</v>
      </c>
    </row>
    <row r="18" spans="1:15" ht="45" x14ac:dyDescent="0.2">
      <c r="E18" s="116">
        <f>'Krok 1- Kalkulačka '!B36</f>
        <v>10</v>
      </c>
      <c r="F18" s="116" t="str">
        <f>'Krok 1- Kalkulačka '!C36</f>
        <v>stanovenie poplatku za udelenie predchádzajúceho súhlasu na predĺženie časového obdobia podľa § 37e ods. 10 písm. a) zákona č. 203/2011 Z. z. v znení neskorších predpisov najviac o  ďalších 12 mesiacov (špecifický symbol 2371)</v>
      </c>
      <c r="G18" s="116" t="str">
        <f>'Krok 1- Kalkulačka '!E36</f>
        <v>§ 163 ods. 1 písm. x)</v>
      </c>
      <c r="H18" s="116" t="str">
        <f>'Krok 1- Kalkulačka '!F36</f>
        <v>1.SK</v>
      </c>
      <c r="I18" s="116">
        <f>'Krok 1- Kalkulačka '!G36</f>
        <v>46388</v>
      </c>
      <c r="J18" s="116" t="str">
        <f>'Krok 1- Kalkulačka '!K36</f>
        <v>správcovské spoločnosti</v>
      </c>
      <c r="K18" s="116">
        <f>'Krok 1- Kalkulačka '!L36</f>
        <v>0</v>
      </c>
      <c r="L18" s="116" t="e">
        <f>'Krok 1- Kalkulačka '!#REF!</f>
        <v>#REF!</v>
      </c>
      <c r="M18" s="117">
        <f>'Krok 1- Kalkulačka '!DL36</f>
        <v>0</v>
      </c>
      <c r="N18" s="117">
        <f>'Krok 1- Kalkulačka '!DO36</f>
        <v>0</v>
      </c>
      <c r="O18" s="116" t="str">
        <f>'Krok 1- Kalkulačka '!N36</f>
        <v>In (zvyšuje náklady)</v>
      </c>
    </row>
    <row r="19" spans="1:15" ht="45" x14ac:dyDescent="0.2">
      <c r="E19" s="116">
        <f>'Krok 1- Kalkulačka '!B39</f>
        <v>11</v>
      </c>
      <c r="F19" s="116" t="str">
        <f>'Krok 1- Kalkulačka '!C39</f>
        <v>stanovenie poplatku za udelenie predchádzajúceho súhlasu na vydanie Všeobecných podmienok vyplácania náhrad za nedostupný klientsky majetok Garančným fondom investícií (špecifický symbol 2372)</v>
      </c>
      <c r="G19" s="116" t="str">
        <f>'Krok 1- Kalkulačka '!E39</f>
        <v>§ 90 ods. 3</v>
      </c>
      <c r="H19" s="116" t="str">
        <f>'Krok 1- Kalkulačka '!F39</f>
        <v>1.SK</v>
      </c>
      <c r="I19" s="116">
        <f>'Krok 1- Kalkulačka '!G39</f>
        <v>46388</v>
      </c>
      <c r="J19" s="116" t="str">
        <f>'Krok 1- Kalkulačka '!K39</f>
        <v>Garančný fond investícií</v>
      </c>
      <c r="K19" s="116">
        <f>'Krok 1- Kalkulačka '!L39</f>
        <v>0</v>
      </c>
      <c r="L19" s="116" t="e">
        <f>'Krok 1- Kalkulačka '!#REF!</f>
        <v>#REF!</v>
      </c>
      <c r="M19" s="117">
        <f>'Krok 1- Kalkulačka '!DL39</f>
        <v>0</v>
      </c>
      <c r="N19" s="117">
        <f>'Krok 1- Kalkulačka '!DO39</f>
        <v>0</v>
      </c>
      <c r="O19" s="116" t="str">
        <f>'Krok 1- Kalkulačka '!N39</f>
        <v>In (zvyšuje náklady)</v>
      </c>
    </row>
    <row r="20" spans="1:15" ht="45" x14ac:dyDescent="0.2">
      <c r="E20" s="116">
        <f>'Krok 1- Kalkulačka '!B42</f>
        <v>12</v>
      </c>
      <c r="F20" s="116" t="str">
        <f>'Krok 1- Kalkulačka '!C42</f>
        <v>stanovenie poplatku za udelenie predchádzajúceho súhlasu na zmenu Všeobecných podmienok vyplácania náhrad za nedostupný klientsky majetok Garančným fondom investícií (špecifický symbol 2373)</v>
      </c>
      <c r="G20" s="116" t="str">
        <f>'Krok 1- Kalkulačka '!E42</f>
        <v>§ 90 ods. 3</v>
      </c>
      <c r="H20" s="116" t="str">
        <f>'Krok 1- Kalkulačka '!F42</f>
        <v>1.SK</v>
      </c>
      <c r="I20" s="116">
        <f>'Krok 1- Kalkulačka '!G42</f>
        <v>46388</v>
      </c>
      <c r="J20" s="116" t="str">
        <f>'Krok 1- Kalkulačka '!K42</f>
        <v>Garančný fond investícií</v>
      </c>
      <c r="K20" s="116">
        <f>'Krok 1- Kalkulačka '!L42</f>
        <v>1</v>
      </c>
      <c r="L20" s="116" t="e">
        <f>'Krok 1- Kalkulačka '!#REF!</f>
        <v>#REF!</v>
      </c>
      <c r="M20" s="117">
        <f>'Krok 1- Kalkulačka '!DL42</f>
        <v>87.5</v>
      </c>
      <c r="N20" s="117">
        <f>'Krok 1- Kalkulačka '!DO42</f>
        <v>0</v>
      </c>
      <c r="O20" s="116" t="str">
        <f>'Krok 1- Kalkulačka '!N42</f>
        <v>In (zvyšuje náklady)</v>
      </c>
    </row>
    <row r="21" spans="1:15" ht="45" x14ac:dyDescent="0.2">
      <c r="E21" s="116">
        <f>'Krok 1- Kalkulačka '!B45</f>
        <v>13</v>
      </c>
      <c r="F21" s="116" t="str">
        <f>'Krok 1- Kalkulačka '!C45</f>
        <v>vypustenie úkonu a poplatku za schválenie základného prospektu cenného papiera vypracovaného ako jeden dokument, ak je žiadateľom emitent (špecifický symbol 2427 - iba v opatrení č. 5/2021 v znení opatrenia č. 8/2024)</v>
      </c>
      <c r="G21" s="116" t="str">
        <f>'Krok 1- Kalkulačka '!E45</f>
        <v>Čl. 8 a 20</v>
      </c>
      <c r="H21" s="116" t="str">
        <f>'Krok 1- Kalkulačka '!F45</f>
        <v>1.SK</v>
      </c>
      <c r="I21" s="116">
        <f>'Krok 1- Kalkulačka '!G45</f>
        <v>46388</v>
      </c>
      <c r="J21" s="116" t="str">
        <f>'Krok 1- Kalkulačka '!K45</f>
        <v>emitenti</v>
      </c>
      <c r="K21" s="116">
        <f>'Krok 1- Kalkulačka '!L45</f>
        <v>19</v>
      </c>
      <c r="L21" s="116" t="e">
        <f>'Krok 1- Kalkulačka '!#REF!</f>
        <v>#REF!</v>
      </c>
      <c r="M21" s="117">
        <f>'Krok 1- Kalkulačka '!DL45</f>
        <v>250</v>
      </c>
      <c r="N21" s="117">
        <f>'Krok 1- Kalkulačka '!DO45</f>
        <v>4750</v>
      </c>
      <c r="O21" s="116" t="str">
        <f>'Krok 1- Kalkulačka '!N45</f>
        <v>Out (znižuje náklady)</v>
      </c>
    </row>
    <row r="22" spans="1:15" ht="45" x14ac:dyDescent="0.2">
      <c r="E22" s="116">
        <f>'Krok 1- Kalkulačka '!B48</f>
        <v>14</v>
      </c>
      <c r="F22" s="116" t="str">
        <f>'Krok 1- Kalkulačka '!C48</f>
        <v>vypustenie úkonu a poplatku za schválenie základného prospektu cenného papiera skladajúceho sa zo samostatných dokumentov, ak je žiadateľom emitent (špecifický symbol 2428 - iba v opatrení č. 5/2021 v znení opatrenia č. 8/2024)</v>
      </c>
      <c r="G22" s="116" t="str">
        <f>'Krok 1- Kalkulačka '!E48</f>
        <v>Čl. 8 a 20</v>
      </c>
      <c r="H22" s="116" t="str">
        <f>'Krok 1- Kalkulačka '!F48</f>
        <v>1.SK</v>
      </c>
      <c r="I22" s="116">
        <f>'Krok 1- Kalkulačka '!G48</f>
        <v>46388</v>
      </c>
      <c r="J22" s="116" t="str">
        <f>'Krok 1- Kalkulačka '!K48</f>
        <v>emitenti</v>
      </c>
      <c r="K22" s="116">
        <f>'Krok 1- Kalkulačka '!L48</f>
        <v>0</v>
      </c>
      <c r="L22" s="116" t="e">
        <f>'Krok 1- Kalkulačka '!#REF!</f>
        <v>#REF!</v>
      </c>
      <c r="M22" s="117">
        <f>'Krok 1- Kalkulačka '!DL48</f>
        <v>0</v>
      </c>
      <c r="N22" s="117">
        <f>'Krok 1- Kalkulačka '!DO48</f>
        <v>0</v>
      </c>
      <c r="O22" s="116" t="str">
        <f>'Krok 1- Kalkulačka '!N48</f>
        <v>Out (znižuje náklady)</v>
      </c>
    </row>
    <row r="23" spans="1:15" ht="45" x14ac:dyDescent="0.2">
      <c r="E23" s="116">
        <f>'Krok 1- Kalkulačka '!B51</f>
        <v>15</v>
      </c>
      <c r="F23" s="116" t="str">
        <f>'Krok 1- Kalkulačka '!C51</f>
        <v>vypustenie úkonu a poplatku za schválenie základného prospektu cenného papiera skladajúceho sa zo samostatných dokumentov, ak je žiadateľom emitent (špecifický symbol 2429 - iba v opatrení č. 5/2021 v znení opatrenia č. 8/2024)</v>
      </c>
      <c r="G23" s="116" t="str">
        <f>'Krok 1- Kalkulačka '!E51</f>
        <v>Čl. 8 a 20</v>
      </c>
      <c r="H23" s="116" t="str">
        <f>'Krok 1- Kalkulačka '!F51</f>
        <v>1.SK</v>
      </c>
      <c r="I23" s="116">
        <f>'Krok 1- Kalkulačka '!G51</f>
        <v>46388</v>
      </c>
      <c r="J23" s="116" t="str">
        <f>'Krok 1- Kalkulačka '!K51</f>
        <v>emitenti</v>
      </c>
      <c r="K23" s="116">
        <f>'Krok 1- Kalkulačka '!L51</f>
        <v>0</v>
      </c>
      <c r="L23" s="116" t="e">
        <f>'Krok 1- Kalkulačka '!#REF!</f>
        <v>#REF!</v>
      </c>
      <c r="M23" s="117">
        <f>'Krok 1- Kalkulačka '!DL51</f>
        <v>0</v>
      </c>
      <c r="N23" s="117">
        <f>'Krok 1- Kalkulačka '!DO51</f>
        <v>0</v>
      </c>
      <c r="O23" s="116" t="str">
        <f>'Krok 1- Kalkulačka '!N51</f>
        <v>Out (znižuje náklady)</v>
      </c>
    </row>
    <row r="24" spans="1:15" ht="45" x14ac:dyDescent="0.2">
      <c r="E24" s="116">
        <f>'Krok 1- Kalkulačka '!B54</f>
        <v>16</v>
      </c>
      <c r="F24" s="116" t="str">
        <f>'Krok 1- Kalkulačka '!C54</f>
        <v>vypustenie úkonu a poplatku za schválenie základného prospektu cenného papiera skladajúceho sa zo samostatných dokumentov, ak je žiadateľom emitent (špecifický symbol 2430 - iba v opatrení č. 5/2021 v znení opatrenia č. 8/2024)</v>
      </c>
      <c r="G24" s="116" t="str">
        <f>'Krok 1- Kalkulačka '!E54</f>
        <v>Čl. 8 a 20</v>
      </c>
      <c r="H24" s="116" t="str">
        <f>'Krok 1- Kalkulačka '!F54</f>
        <v>1.SK</v>
      </c>
      <c r="I24" s="116">
        <f>'Krok 1- Kalkulačka '!G54</f>
        <v>46388</v>
      </c>
      <c r="J24" s="116" t="str">
        <f>'Krok 1- Kalkulačka '!K54</f>
        <v>emitenti</v>
      </c>
      <c r="K24" s="116">
        <f>'Krok 1- Kalkulačka '!L54</f>
        <v>0</v>
      </c>
      <c r="L24" s="116" t="e">
        <f>'Krok 1- Kalkulačka '!#REF!</f>
        <v>#REF!</v>
      </c>
      <c r="M24" s="117">
        <f>'Krok 1- Kalkulačka '!DL54</f>
        <v>0</v>
      </c>
      <c r="N24" s="117">
        <f>'Krok 1- Kalkulačka '!DO54</f>
        <v>0</v>
      </c>
      <c r="O24" s="116" t="str">
        <f>'Krok 1- Kalkulačka '!N54</f>
        <v>Out (znižuje náklady)</v>
      </c>
    </row>
    <row r="25" spans="1:15" ht="202.5" x14ac:dyDescent="0.2">
      <c r="E25" s="116">
        <f>'Krok 1- Kalkulačka '!B57</f>
        <v>17</v>
      </c>
      <c r="F25" s="116" t="str">
        <f>'Krok 1- Kalkulačka '!C57</f>
        <v>vypustenie úkonu a poplatku za schválenie základného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2431 - iba v opatrení č. 5/2021 v znení opatrenia č. 8/2024)</v>
      </c>
      <c r="G25" s="116" t="str">
        <f>'Krok 1- Kalkulačka '!E57</f>
        <v>Čl. 8 a 20</v>
      </c>
      <c r="H25" s="116" t="str">
        <f>'Krok 1- Kalkulačka '!F57</f>
        <v>1.SK</v>
      </c>
      <c r="I25" s="116">
        <f>'Krok 1- Kalkulačka '!G57</f>
        <v>46388</v>
      </c>
      <c r="J25" s="116" t="str">
        <f>'Krok 1- Kalkulačka '!K57</f>
        <v>vyhlasovatelia verejnej ponuky cenných papierov, ktorí nie sú emitentmi cenných papierov, ktoré sú predmetom verejnej ponuky cenných papierov a osoby, ktoré nie sú emitentmi žiadajúce o prijatie na obchodovanie na regulovanom trhu</v>
      </c>
      <c r="K25" s="116">
        <f>'Krok 1- Kalkulačka '!L57</f>
        <v>0</v>
      </c>
      <c r="L25" s="116" t="e">
        <f>'Krok 1- Kalkulačka '!#REF!</f>
        <v>#REF!</v>
      </c>
      <c r="M25" s="117">
        <f>'Krok 1- Kalkulačka '!DL57</f>
        <v>0</v>
      </c>
      <c r="N25" s="117">
        <f>'Krok 1- Kalkulačka '!DO57</f>
        <v>0</v>
      </c>
      <c r="O25" s="116" t="str">
        <f>'Krok 1- Kalkulačka '!N57</f>
        <v>Out (znižuje náklady)</v>
      </c>
    </row>
    <row r="26" spans="1:15" ht="202.5" x14ac:dyDescent="0.2">
      <c r="E26" s="116">
        <f>'Krok 1- Kalkulačka '!B60</f>
        <v>18</v>
      </c>
      <c r="F26" s="116" t="str">
        <f>'Krok 1- Kalkulačka '!C60</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2432 - iba v opatrení č. 5/2021 v znení opatrenia č. 8/2024)</v>
      </c>
      <c r="G26" s="116" t="str">
        <f>'Krok 1- Kalkulačka '!E60</f>
        <v>Čl. 8 a 21</v>
      </c>
      <c r="H26" s="116" t="str">
        <f>'Krok 1- Kalkulačka '!F60</f>
        <v>1.SK</v>
      </c>
      <c r="I26" s="116">
        <f>'Krok 1- Kalkulačka '!G60</f>
        <v>46388</v>
      </c>
      <c r="J26" s="116" t="str">
        <f>'Krok 1- Kalkulačka '!K60</f>
        <v>vyhlasovatelia verejnej ponuky cenných papierov, ktorí nie sú emitentmi cenných papierov, ktoré sú predmetom verejnej ponuky cenných papierov a osoby, ktoré nie sú emitentmi žiadajúce o prijatie na obchodovanie na regulovanom trhu</v>
      </c>
      <c r="K26" s="116">
        <f>'Krok 1- Kalkulačka '!L60</f>
        <v>0</v>
      </c>
      <c r="L26" s="116" t="e">
        <f>'Krok 1- Kalkulačka '!#REF!</f>
        <v>#REF!</v>
      </c>
      <c r="M26" s="117">
        <f>'Krok 1- Kalkulačka '!DL60</f>
        <v>0</v>
      </c>
      <c r="N26" s="117">
        <f>'Krok 1- Kalkulačka '!DO60</f>
        <v>0</v>
      </c>
      <c r="O26" s="116" t="str">
        <f>'Krok 1- Kalkulačka '!N60</f>
        <v>Out (znižuje náklady)</v>
      </c>
    </row>
    <row r="27" spans="1:15" ht="202.5" x14ac:dyDescent="0.2">
      <c r="E27" s="116">
        <f>'Krok 1- Kalkulačka '!B63</f>
        <v>19</v>
      </c>
      <c r="F27" s="116" t="str">
        <f>'Krok 1- Kalkulačka '!C63</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2433 - iba v opatrení č. 5/2021 v znení opatrenia č. 8/2024)</v>
      </c>
      <c r="G27" s="116" t="str">
        <f>'Krok 1- Kalkulačka '!E63</f>
        <v>Čl. 8 a 22</v>
      </c>
      <c r="H27" s="116" t="str">
        <f>'Krok 1- Kalkulačka '!F63</f>
        <v>1.SK</v>
      </c>
      <c r="I27" s="116">
        <f>'Krok 1- Kalkulačka '!G63</f>
        <v>46388</v>
      </c>
      <c r="J27" s="116" t="str">
        <f>'Krok 1- Kalkulačka '!K63</f>
        <v>vyhlasovatelia verejnej ponuky cenných papierov, ktorí nie sú emitentmi cenných papierov, ktoré sú predmetom verejnej ponuky cenných papierov a osoby, ktoré nie sú emitentmi žiadajúce o prijatie na obchodovanie na regulovanom trhu</v>
      </c>
      <c r="K27" s="116">
        <f>'Krok 1- Kalkulačka '!L63</f>
        <v>0</v>
      </c>
      <c r="L27" s="116" t="e">
        <f>'Krok 1- Kalkulačka '!#REF!</f>
        <v>#REF!</v>
      </c>
      <c r="M27" s="117">
        <f>'Krok 1- Kalkulačka '!DL63</f>
        <v>0</v>
      </c>
      <c r="N27" s="117">
        <f>'Krok 1- Kalkulačka '!DO63</f>
        <v>0</v>
      </c>
      <c r="O27" s="116" t="str">
        <f>'Krok 1- Kalkulačka '!N63</f>
        <v>Out (znižuje náklady)</v>
      </c>
    </row>
    <row r="28" spans="1:15" ht="202.5" x14ac:dyDescent="0.2">
      <c r="E28" s="116">
        <f>'Krok 1- Kalkulačka '!B66</f>
        <v>20</v>
      </c>
      <c r="F28" s="116" t="str">
        <f>'Krok 1- Kalkulačka '!C66</f>
        <v>vypustenie úkonu a poplatku za schválenie základného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2434 - iba v opatrení č. 5/2021 v znení opatrenia č. 8/2024)</v>
      </c>
      <c r="G28" s="116" t="str">
        <f>'Krok 1- Kalkulačka '!E66</f>
        <v>Čl. 8 a 23</v>
      </c>
      <c r="H28" s="116" t="str">
        <f>'Krok 1- Kalkulačka '!F66</f>
        <v>1.SK</v>
      </c>
      <c r="I28" s="116">
        <f>'Krok 1- Kalkulačka '!G66</f>
        <v>46388</v>
      </c>
      <c r="J28" s="116" t="str">
        <f>'Krok 1- Kalkulačka '!K66</f>
        <v>vyhlasovatelia verejnej ponuky cenných papierov, ktorí nie sú emitentmi cenných papierov, ktoré sú predmetom verejnej ponuky cenných papierov a osoby, ktoré nie sú emitentmi žiadajúce o prijatie na obchodovanie na regulovanom trhu</v>
      </c>
      <c r="K28" s="116">
        <f>'Krok 1- Kalkulačka '!L66</f>
        <v>0</v>
      </c>
      <c r="L28" s="116" t="e">
        <f>'Krok 1- Kalkulačka '!#REF!</f>
        <v>#REF!</v>
      </c>
      <c r="M28" s="117">
        <f>'Krok 1- Kalkulačka '!DL66</f>
        <v>0</v>
      </c>
      <c r="N28" s="117">
        <f>'Krok 1- Kalkulačka '!DO66</f>
        <v>0</v>
      </c>
      <c r="O28" s="116" t="str">
        <f>'Krok 1- Kalkulačka '!N66</f>
        <v>Out (znižuje náklady)</v>
      </c>
    </row>
    <row r="29" spans="1:15" ht="45" x14ac:dyDescent="0.2">
      <c r="E29" s="116">
        <f>'Krok 1- Kalkulačka '!B69</f>
        <v>21</v>
      </c>
      <c r="F29" s="116" t="str">
        <f>'Krok 1- Kalkulačka '!C69</f>
        <v>vypustenie úkonu a poplatku za schválenie prospektu cenného papiera vypracovaného ako jeden dokument, ak je žiadateľom emitent (špecifický symbol 2411 - iba v opatrení č. 5/2021 v znení opatrenia č. 8/2024)</v>
      </c>
      <c r="G29" s="116" t="str">
        <f>'Krok 1- Kalkulačka '!E69</f>
        <v>Čl. 6 a 20</v>
      </c>
      <c r="H29" s="116" t="str">
        <f>'Krok 1- Kalkulačka '!F69</f>
        <v>1.SK</v>
      </c>
      <c r="I29" s="116">
        <f>'Krok 1- Kalkulačka '!G69</f>
        <v>46388</v>
      </c>
      <c r="J29" s="116" t="str">
        <f>'Krok 1- Kalkulačka '!K69</f>
        <v>emitenti</v>
      </c>
      <c r="K29" s="116">
        <f>'Krok 1- Kalkulačka '!L69</f>
        <v>29</v>
      </c>
      <c r="L29" s="116" t="e">
        <f>'Krok 1- Kalkulačka '!#REF!</f>
        <v>#REF!</v>
      </c>
      <c r="M29" s="117">
        <f>'Krok 1- Kalkulačka '!DL69</f>
        <v>162.5</v>
      </c>
      <c r="N29" s="117">
        <f>'Krok 1- Kalkulačka '!DO69</f>
        <v>4712.5</v>
      </c>
      <c r="O29" s="116" t="str">
        <f>'Krok 1- Kalkulačka '!N69</f>
        <v>Out (znižuje náklady)</v>
      </c>
    </row>
    <row r="30" spans="1:15" ht="45" x14ac:dyDescent="0.2">
      <c r="E30" s="116">
        <f>'Krok 1- Kalkulačka '!B72</f>
        <v>22</v>
      </c>
      <c r="F30" s="116" t="str">
        <f>'Krok 1- Kalkulačka '!C72</f>
        <v>vypustenie úkonu a poplatku za schválenie prospektu cenného papiera skladajúceho sa zo samostatných dokumentov, ak je žiadateľom emitent (špecifický symbol 2412 - iba v opatrení č. 5/2021 v znení opatrenia č. 8/2024)</v>
      </c>
      <c r="G30" s="116" t="str">
        <f>'Krok 1- Kalkulačka '!E72</f>
        <v>Čl. 10 a 20</v>
      </c>
      <c r="H30" s="116" t="str">
        <f>'Krok 1- Kalkulačka '!F72</f>
        <v>1.SK</v>
      </c>
      <c r="I30" s="116">
        <f>'Krok 1- Kalkulačka '!G72</f>
        <v>46388</v>
      </c>
      <c r="J30" s="116" t="str">
        <f>'Krok 1- Kalkulačka '!K72</f>
        <v>emitenti</v>
      </c>
      <c r="K30" s="116">
        <f>'Krok 1- Kalkulačka '!L72</f>
        <v>0</v>
      </c>
      <c r="L30" s="116" t="e">
        <f>'Krok 1- Kalkulačka '!#REF!</f>
        <v>#REF!</v>
      </c>
      <c r="M30" s="117">
        <f>'Krok 1- Kalkulačka '!DL72</f>
        <v>0</v>
      </c>
      <c r="N30" s="117">
        <f>'Krok 1- Kalkulačka '!DO72</f>
        <v>0</v>
      </c>
      <c r="O30" s="116" t="str">
        <f>'Krok 1- Kalkulačka '!N72</f>
        <v>Out (znižuje náklady)</v>
      </c>
    </row>
    <row r="31" spans="1:15" ht="45" x14ac:dyDescent="0.2">
      <c r="E31" s="116">
        <f>'Krok 1- Kalkulačka '!B75</f>
        <v>23</v>
      </c>
      <c r="F31" s="116" t="str">
        <f>'Krok 1- Kalkulačka '!C75</f>
        <v>vypustenie úkonu a poplatku za schválenie prospektu cenného papiera skladajúceho sa zo samostatných dokumentov, ak je žiadateľom emitent (špecifický symbol 2413 - iba v opatrení č. 5/2021 v znení opatrenia č. 8/2024)</v>
      </c>
      <c r="G31" s="116" t="str">
        <f>'Krok 1- Kalkulačka '!E75</f>
        <v>Čl. 10 a 20</v>
      </c>
      <c r="H31" s="116" t="str">
        <f>'Krok 1- Kalkulačka '!F75</f>
        <v>1.SK</v>
      </c>
      <c r="I31" s="116">
        <f>'Krok 1- Kalkulačka '!G75</f>
        <v>46388</v>
      </c>
      <c r="J31" s="116" t="str">
        <f>'Krok 1- Kalkulačka '!K75</f>
        <v>emitenti</v>
      </c>
      <c r="K31" s="116">
        <f>'Krok 1- Kalkulačka '!L75</f>
        <v>0</v>
      </c>
      <c r="L31" s="116" t="e">
        <f>'Krok 1- Kalkulačka '!#REF!</f>
        <v>#REF!</v>
      </c>
      <c r="M31" s="117">
        <f>'Krok 1- Kalkulačka '!DL75</f>
        <v>0</v>
      </c>
      <c r="N31" s="117">
        <f>'Krok 1- Kalkulačka '!DO75</f>
        <v>0</v>
      </c>
      <c r="O31" s="116" t="str">
        <f>'Krok 1- Kalkulačka '!N75</f>
        <v>Out (znižuje náklady)</v>
      </c>
    </row>
    <row r="32" spans="1:15" ht="45" x14ac:dyDescent="0.2">
      <c r="E32" s="116">
        <f>'Krok 1- Kalkulačka '!B78</f>
        <v>24</v>
      </c>
      <c r="F32" s="116" t="str">
        <f>'Krok 1- Kalkulačka '!C78</f>
        <v>vypustenie úkonu a poplatku za schválenie prospektu cenného papiera skladajúceho sa zo samostatných dokumentov, ak je žiadateľom emitent (špecifický symbol 2414 - iba v opatrení č. 5/2021 v znení opatrenia č. 8/2024)</v>
      </c>
      <c r="G32" s="116" t="str">
        <f>'Krok 1- Kalkulačka '!E78</f>
        <v>Čl. 10 a 20</v>
      </c>
      <c r="H32" s="116" t="str">
        <f>'Krok 1- Kalkulačka '!F78</f>
        <v>1.SK</v>
      </c>
      <c r="I32" s="116">
        <f>'Krok 1- Kalkulačka '!G78</f>
        <v>46388</v>
      </c>
      <c r="J32" s="116" t="str">
        <f>'Krok 1- Kalkulačka '!K78</f>
        <v>emitenti</v>
      </c>
      <c r="K32" s="116">
        <f>'Krok 1- Kalkulačka '!L78</f>
        <v>0</v>
      </c>
      <c r="L32" s="116" t="e">
        <f>'Krok 1- Kalkulačka '!#REF!</f>
        <v>#REF!</v>
      </c>
      <c r="M32" s="117">
        <f>'Krok 1- Kalkulačka '!DL78</f>
        <v>0</v>
      </c>
      <c r="N32" s="117">
        <f>'Krok 1- Kalkulačka '!DO78</f>
        <v>0</v>
      </c>
      <c r="O32" s="116" t="str">
        <f>'Krok 1- Kalkulačka '!N78</f>
        <v>Out (znižuje náklady)</v>
      </c>
    </row>
    <row r="33" spans="5:15" ht="202.5" x14ac:dyDescent="0.2">
      <c r="E33" s="116">
        <f>'Krok 1- Kalkulačka '!B81</f>
        <v>25</v>
      </c>
      <c r="F33" s="116" t="str">
        <f>'Krok 1- Kalkulačka '!C81</f>
        <v>vypustenie úkonu a poplatku za schválenie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2418 - iba v opatrení č. 5/2021 v znení opatrenia č. 8/2024)</v>
      </c>
      <c r="G33" s="116" t="str">
        <f>'Krok 1- Kalkulačka '!E81</f>
        <v>Čl. 6 a 20</v>
      </c>
      <c r="H33" s="116" t="str">
        <f>'Krok 1- Kalkulačka '!F81</f>
        <v>1.SK</v>
      </c>
      <c r="I33" s="116">
        <f>'Krok 1- Kalkulačka '!G81</f>
        <v>46388</v>
      </c>
      <c r="J33" s="116" t="str">
        <f>'Krok 1- Kalkulačka '!K81</f>
        <v>vyhlasovatelia verejnej ponuky cenných papierov, ktorí nie sú emitentmi cenných papierov, ktoré sú predmetom verejnej ponuky cenných papierov a osoby, ktoré nie sú emitentmi žiadajúce o prijatie na obchodovanie na regulovanom trhu</v>
      </c>
      <c r="K33" s="116">
        <f>'Krok 1- Kalkulačka '!L81</f>
        <v>1</v>
      </c>
      <c r="L33" s="116" t="e">
        <f>'Krok 1- Kalkulačka '!#REF!</f>
        <v>#REF!</v>
      </c>
      <c r="M33" s="117">
        <f>'Krok 1- Kalkulačka '!DL81</f>
        <v>25</v>
      </c>
      <c r="N33" s="117">
        <f>'Krok 1- Kalkulačka '!DO81</f>
        <v>25</v>
      </c>
      <c r="O33" s="116" t="str">
        <f>'Krok 1- Kalkulačka '!N81</f>
        <v>Out (znižuje náklady)</v>
      </c>
    </row>
    <row r="34" spans="5:15" ht="202.5" x14ac:dyDescent="0.2">
      <c r="E34" s="116">
        <f>'Krok 1- Kalkulačka '!B84</f>
        <v>26</v>
      </c>
      <c r="F34" s="116" t="str">
        <f>'Krok 1- Kalkulačka '!C84</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2419 - iba v opatrení č. 5/2021 v znení opatrenia č. 8/2024)</v>
      </c>
      <c r="G34" s="116" t="str">
        <f>'Krok 1- Kalkulačka '!E84</f>
        <v>Čl. 10 a 20</v>
      </c>
      <c r="H34" s="116" t="str">
        <f>'Krok 1- Kalkulačka '!F84</f>
        <v>1.SK</v>
      </c>
      <c r="I34" s="116">
        <f>'Krok 1- Kalkulačka '!G84</f>
        <v>46388</v>
      </c>
      <c r="J34" s="116" t="str">
        <f>'Krok 1- Kalkulačka '!K84</f>
        <v>vyhlasovatelia verejnej ponuky cenných papierov, ktorí nie sú emitentmi cenných papierov, ktoré sú predmetom verejnej ponuky cenných papierov a osoby, ktoré nie sú emitentmi žiadajúce o prijatie na obchodovanie na regulovanom trhu</v>
      </c>
      <c r="K34" s="116">
        <f>'Krok 1- Kalkulačka '!L84</f>
        <v>0</v>
      </c>
      <c r="L34" s="116" t="e">
        <f>'Krok 1- Kalkulačka '!#REF!</f>
        <v>#REF!</v>
      </c>
      <c r="M34" s="117">
        <f>'Krok 1- Kalkulačka '!DL84</f>
        <v>0</v>
      </c>
      <c r="N34" s="117">
        <f>'Krok 1- Kalkulačka '!DO84</f>
        <v>0</v>
      </c>
      <c r="O34" s="116" t="str">
        <f>'Krok 1- Kalkulačka '!N84</f>
        <v>Out (znižuje náklady)</v>
      </c>
    </row>
    <row r="35" spans="5:15" ht="202.5" x14ac:dyDescent="0.2">
      <c r="E35" s="116">
        <f>'Krok 1- Kalkulačka '!B87</f>
        <v>27</v>
      </c>
      <c r="F35" s="116" t="str">
        <f>'Krok 1- Kalkulačka '!C87</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2420 - iba v opatrení č. 5/2021 v znení opatrenia č. 8/2024)</v>
      </c>
      <c r="G35" s="116" t="str">
        <f>'Krok 1- Kalkulačka '!E87</f>
        <v>Čl. 10 a 20</v>
      </c>
      <c r="H35" s="116" t="str">
        <f>'Krok 1- Kalkulačka '!F87</f>
        <v>1.SK</v>
      </c>
      <c r="I35" s="116">
        <f>'Krok 1- Kalkulačka '!G87</f>
        <v>46388</v>
      </c>
      <c r="J35" s="116" t="str">
        <f>'Krok 1- Kalkulačka '!K87</f>
        <v>vyhlasovatelia verejnej ponuky cenných papierov, ktorí nie sú emitentmi cenných papierov, ktoré sú predmetom verejnej ponuky cenných papierov a osoby, ktoré nie sú emitentmi žiadajúce o prijatie na obchodovanie na regulovanom trhu</v>
      </c>
      <c r="K35" s="116">
        <f>'Krok 1- Kalkulačka '!L87</f>
        <v>0</v>
      </c>
      <c r="L35" s="116" t="e">
        <f>'Krok 1- Kalkulačka '!#REF!</f>
        <v>#REF!</v>
      </c>
      <c r="M35" s="117">
        <f>'Krok 1- Kalkulačka '!DL87</f>
        <v>0</v>
      </c>
      <c r="N35" s="117">
        <f>'Krok 1- Kalkulačka '!DO87</f>
        <v>0</v>
      </c>
      <c r="O35" s="116" t="str">
        <f>'Krok 1- Kalkulačka '!N87</f>
        <v>Out (znižuje náklady)</v>
      </c>
    </row>
    <row r="36" spans="5:15" ht="202.5" x14ac:dyDescent="0.2">
      <c r="E36" s="116">
        <f>'Krok 1- Kalkulačka '!B90</f>
        <v>28</v>
      </c>
      <c r="F36" s="116" t="str">
        <f>'Krok 1- Kalkulačka '!C90</f>
        <v>vypustenie úkonu a poplatku za schválenie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2421 - iba v opatrení č. 5/2021 v znení opatrenia č. 8/2024)</v>
      </c>
      <c r="G36" s="116" t="str">
        <f>'Krok 1- Kalkulačka '!E90</f>
        <v>Čl. 10 a 20</v>
      </c>
      <c r="H36" s="116" t="str">
        <f>'Krok 1- Kalkulačka '!F90</f>
        <v>1.SK</v>
      </c>
      <c r="I36" s="116">
        <f>'Krok 1- Kalkulačka '!G90</f>
        <v>46388</v>
      </c>
      <c r="J36" s="116" t="str">
        <f>'Krok 1- Kalkulačka '!K90</f>
        <v>vyhlasovatelia verejnej ponuky cenných papierov, ktorí nie sú emitentmi cenných papierov, ktoré sú predmetom verejnej ponuky cenných papierov a osoby, ktoré nie sú emitentmi žiadajúce o prijatie na obchodovanie na regulovanom trhu</v>
      </c>
      <c r="K36" s="116">
        <f>'Krok 1- Kalkulačka '!L90</f>
        <v>0</v>
      </c>
      <c r="L36" s="116" t="e">
        <f>'Krok 1- Kalkulačka '!#REF!</f>
        <v>#REF!</v>
      </c>
      <c r="M36" s="117">
        <f>'Krok 1- Kalkulačka '!DL90</f>
        <v>0</v>
      </c>
      <c r="N36" s="117">
        <f>'Krok 1- Kalkulačka '!DO90</f>
        <v>0</v>
      </c>
      <c r="O36" s="116" t="str">
        <f>'Krok 1- Kalkulačka '!N90</f>
        <v>Out (znižuje náklady)</v>
      </c>
    </row>
    <row r="37" spans="5:15" ht="112.5" x14ac:dyDescent="0.2">
      <c r="E37" s="116">
        <f>'Krok 1- Kalkulačka '!B93</f>
        <v>29</v>
      </c>
      <c r="F37" s="116" t="str">
        <f>'Krok 1- Kalkulačka '!C93</f>
        <v>vypustenie úkonu a poplatku za schválenie univerzálneho registračného dokumentu (špecifický symbol 2435 - iba v opatrení č. 5/2021 v znení opatrenia č. 8/2024)</v>
      </c>
      <c r="G37" s="116" t="str">
        <f>'Krok 1- Kalkulačka '!E93</f>
        <v>Čl. 9 a 20</v>
      </c>
      <c r="H37" s="116" t="str">
        <f>'Krok 1- Kalkulačka '!F93</f>
        <v>1.SK</v>
      </c>
      <c r="I37" s="116">
        <f>'Krok 1- Kalkulačka '!G93</f>
        <v>46388</v>
      </c>
      <c r="J37" s="116" t="str">
        <f>'Krok 1- Kalkulačka '!K93</f>
        <v>emitenti, vyhlasovatelia verejnej ponuky cenných papierov a osoby žiadajúce o prijatie na obchodovanie na regulovanom trhu</v>
      </c>
      <c r="K37" s="116">
        <f>'Krok 1- Kalkulačka '!L93</f>
        <v>0</v>
      </c>
      <c r="L37" s="116" t="e">
        <f>'Krok 1- Kalkulačka '!#REF!</f>
        <v>#REF!</v>
      </c>
      <c r="M37" s="117">
        <f>'Krok 1- Kalkulačka '!DL93</f>
        <v>0</v>
      </c>
      <c r="N37" s="117">
        <f>'Krok 1- Kalkulačka '!DO93</f>
        <v>0</v>
      </c>
      <c r="O37" s="116" t="str">
        <f>'Krok 1- Kalkulačka '!N93</f>
        <v>Out (znižuje náklady)</v>
      </c>
    </row>
    <row r="38" spans="5:15" ht="45" x14ac:dyDescent="0.2">
      <c r="E38" s="116">
        <f>'Krok 1- Kalkulačka '!B96</f>
        <v>30</v>
      </c>
      <c r="F38" s="116" t="str">
        <f>'Krok 1- Kalkulačka '!C96</f>
        <v>vypustenie úkonu a poplatku za schválenie zjednodušeného prospektu cenného papiera vypracovaného ako jeden dokument, ak je žiadateľom emitent (špecifický symbol 2436 - iba v opatrení č. 5/2021 v znení opatrenia č. 8/2024)</v>
      </c>
      <c r="G38" s="116" t="str">
        <f>'Krok 1- Kalkulačka '!E96</f>
        <v>Čl. 14 a 20</v>
      </c>
      <c r="H38" s="116" t="str">
        <f>'Krok 1- Kalkulačka '!F96</f>
        <v>1.SK</v>
      </c>
      <c r="I38" s="116">
        <f>'Krok 1- Kalkulačka '!G96</f>
        <v>46388</v>
      </c>
      <c r="J38" s="116" t="str">
        <f>'Krok 1- Kalkulačka '!K96</f>
        <v>emitenti</v>
      </c>
      <c r="K38" s="116">
        <f>'Krok 1- Kalkulačka '!L96</f>
        <v>0</v>
      </c>
      <c r="L38" s="116" t="e">
        <f>'Krok 1- Kalkulačka '!#REF!</f>
        <v>#REF!</v>
      </c>
      <c r="M38" s="117">
        <f>'Krok 1- Kalkulačka '!DL96</f>
        <v>0</v>
      </c>
      <c r="N38" s="117">
        <f>'Krok 1- Kalkulačka '!DO96</f>
        <v>0</v>
      </c>
      <c r="O38" s="116" t="str">
        <f>'Krok 1- Kalkulačka '!N96</f>
        <v>Out (znižuje náklady)</v>
      </c>
    </row>
    <row r="39" spans="5:15" ht="45" x14ac:dyDescent="0.2">
      <c r="E39" s="116">
        <f>'Krok 1- Kalkulačka '!B99</f>
        <v>31</v>
      </c>
      <c r="F39" s="116" t="str">
        <f>'Krok 1- Kalkulačka '!C99</f>
        <v>vypustenie úkonu a poplatku za schválenie zjednodušeného prospektu skladajúceho sa zo samostatných dokumentov, ak je žiadateľom emitent (špecifický symbol 2437- iba v opatrení č. 5/2021 v znení opatrenia č. 8/2024)</v>
      </c>
      <c r="G39" s="116" t="str">
        <f>'Krok 1- Kalkulačka '!E99</f>
        <v>Čl. 14 a 20</v>
      </c>
      <c r="H39" s="116" t="str">
        <f>'Krok 1- Kalkulačka '!F99</f>
        <v>1.SK</v>
      </c>
      <c r="I39" s="116">
        <f>'Krok 1- Kalkulačka '!G99</f>
        <v>46388</v>
      </c>
      <c r="J39" s="116" t="str">
        <f>'Krok 1- Kalkulačka '!K99</f>
        <v>emitenti</v>
      </c>
      <c r="K39" s="116">
        <f>'Krok 1- Kalkulačka '!L99</f>
        <v>0</v>
      </c>
      <c r="L39" s="116" t="e">
        <f>'Krok 1- Kalkulačka '!#REF!</f>
        <v>#REF!</v>
      </c>
      <c r="M39" s="117">
        <f>'Krok 1- Kalkulačka '!DL99</f>
        <v>0</v>
      </c>
      <c r="N39" s="117">
        <f>'Krok 1- Kalkulačka '!DO99</f>
        <v>0</v>
      </c>
      <c r="O39" s="116" t="str">
        <f>'Krok 1- Kalkulačka '!N99</f>
        <v>Out (znižuje náklady)</v>
      </c>
    </row>
    <row r="40" spans="5:15" ht="45" x14ac:dyDescent="0.2">
      <c r="E40" s="116">
        <f>'Krok 1- Kalkulačka '!B102</f>
        <v>32</v>
      </c>
      <c r="F40" s="116" t="str">
        <f>'Krok 1- Kalkulačka '!C102</f>
        <v>vypustenie úkonu a poplatku za schválenie zjednodušeného prospektu skladajúceho sa zo samostatných dokumentov, ak je žiadateľom emitent (špecifický symbol 2438- iba v opatrení č. 5/2021 v znení opatrenia č. 8/2024)</v>
      </c>
      <c r="G40" s="116" t="str">
        <f>'Krok 1- Kalkulačka '!E102</f>
        <v>Čl. 14 a 20</v>
      </c>
      <c r="H40" s="116" t="str">
        <f>'Krok 1- Kalkulačka '!F102</f>
        <v>1.SK</v>
      </c>
      <c r="I40" s="116">
        <f>'Krok 1- Kalkulačka '!G102</f>
        <v>46388</v>
      </c>
      <c r="J40" s="116" t="str">
        <f>'Krok 1- Kalkulačka '!K102</f>
        <v>emitenti</v>
      </c>
      <c r="K40" s="116">
        <f>'Krok 1- Kalkulačka '!L102</f>
        <v>0</v>
      </c>
      <c r="L40" s="116" t="e">
        <f>'Krok 1- Kalkulačka '!#REF!</f>
        <v>#REF!</v>
      </c>
      <c r="M40" s="117">
        <f>'Krok 1- Kalkulačka '!DL102</f>
        <v>0</v>
      </c>
      <c r="N40" s="117">
        <f>'Krok 1- Kalkulačka '!DO102</f>
        <v>0</v>
      </c>
      <c r="O40" s="116" t="str">
        <f>'Krok 1- Kalkulačka '!N102</f>
        <v>Out (znižuje náklady)</v>
      </c>
    </row>
    <row r="41" spans="5:15" ht="45" x14ac:dyDescent="0.2">
      <c r="E41" s="116">
        <f>'Krok 1- Kalkulačka '!B105</f>
        <v>33</v>
      </c>
      <c r="F41" s="116" t="str">
        <f>'Krok 1- Kalkulačka '!C105</f>
        <v>vypustenie úkonu a poplatku za schválenie zjednodušeného prospektu skladajúceho sa zo samostatných dokumentov, ak je žiadateľom emitent (špecifický symbol 2439 - iba v opatrení č. 5/2021 v znení opatrenia č. 8/2024)</v>
      </c>
      <c r="G41" s="116" t="str">
        <f>'Krok 1- Kalkulačka '!E105</f>
        <v>Čl. 14 a 20</v>
      </c>
      <c r="H41" s="116" t="str">
        <f>'Krok 1- Kalkulačka '!F105</f>
        <v>1.SK</v>
      </c>
      <c r="I41" s="116">
        <f>'Krok 1- Kalkulačka '!G105</f>
        <v>46388</v>
      </c>
      <c r="J41" s="116" t="str">
        <f>'Krok 1- Kalkulačka '!K105</f>
        <v>emitenti</v>
      </c>
      <c r="K41" s="116">
        <f>'Krok 1- Kalkulačka '!L105</f>
        <v>0</v>
      </c>
      <c r="L41" s="116" t="e">
        <f>'Krok 1- Kalkulačka '!#REF!</f>
        <v>#REF!</v>
      </c>
      <c r="M41" s="117">
        <f>'Krok 1- Kalkulačka '!DL105</f>
        <v>0</v>
      </c>
      <c r="N41" s="117">
        <f>'Krok 1- Kalkulačka '!DO105</f>
        <v>0</v>
      </c>
      <c r="O41" s="116" t="str">
        <f>'Krok 1- Kalkulačka '!N105</f>
        <v>Out (znižuje náklady)</v>
      </c>
    </row>
    <row r="42" spans="5:15" ht="202.5" x14ac:dyDescent="0.2">
      <c r="E42" s="116">
        <f>'Krok 1- Kalkulačka '!B108</f>
        <v>34</v>
      </c>
      <c r="F42" s="116" t="str">
        <f>'Krok 1- Kalkulačka '!C108</f>
        <v>vypustenie úkonu a poplatku za schválenie zjednodušeného prospektu cenného papiera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2440 - iba v opatrení č. 5/2021 v znení opatrenia č. 8/2024)</v>
      </c>
      <c r="G42" s="116" t="str">
        <f>'Krok 1- Kalkulačka '!E108</f>
        <v>Čl. 14 a 20</v>
      </c>
      <c r="H42" s="116" t="str">
        <f>'Krok 1- Kalkulačka '!F108</f>
        <v>1.SK</v>
      </c>
      <c r="I42" s="116">
        <f>'Krok 1- Kalkulačka '!G108</f>
        <v>46388</v>
      </c>
      <c r="J42" s="116" t="str">
        <f>'Krok 1- Kalkulačka '!K108</f>
        <v>vyhlasovatelia verejnej ponuky cenných papierov, ktorí nie sú emitentmi cenných papierov, ktoré sú predmetom verejnej ponuky cenných papierov a osoby, ktoré nie sú emitentmi žiadajúce o prijatie na obchodovanie na regulovanom trhu</v>
      </c>
      <c r="K42" s="116">
        <f>'Krok 1- Kalkulačka '!L108</f>
        <v>0</v>
      </c>
      <c r="L42" s="116" t="e">
        <f>'Krok 1- Kalkulačka '!#REF!</f>
        <v>#REF!</v>
      </c>
      <c r="M42" s="117">
        <f>'Krok 1- Kalkulačka '!DL108</f>
        <v>0</v>
      </c>
      <c r="N42" s="117">
        <f>'Krok 1- Kalkulačka '!DO108</f>
        <v>0</v>
      </c>
      <c r="O42" s="116" t="str">
        <f>'Krok 1- Kalkulačka '!N108</f>
        <v>Out (znižuje náklady)</v>
      </c>
    </row>
    <row r="43" spans="5:15" ht="202.5" x14ac:dyDescent="0.2">
      <c r="E43" s="116">
        <f>'Krok 1- Kalkulačka '!B111</f>
        <v>35</v>
      </c>
      <c r="F43" s="116" t="str">
        <f>'Krok 1- Kalkulačka '!C111</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2441 - iba v opatrení č. 5/2021 v znení opatrenia č. 8/2024)</v>
      </c>
      <c r="G43" s="116" t="str">
        <f>'Krok 1- Kalkulačka '!E111</f>
        <v>Čl. 14 a 20</v>
      </c>
      <c r="H43" s="116" t="str">
        <f>'Krok 1- Kalkulačka '!F111</f>
        <v>1.SK</v>
      </c>
      <c r="I43" s="116">
        <f>'Krok 1- Kalkulačka '!G111</f>
        <v>46388</v>
      </c>
      <c r="J43" s="116" t="str">
        <f>'Krok 1- Kalkulačka '!K111</f>
        <v>vyhlasovatelia verejnej ponuky cenných papierov, ktorí nie sú emitentmi cenných papierov, ktoré sú predmetom verejnej ponuky cenných papierov a osoby, ktoré nie sú emitentmi žiadajúce o prijatie na obchodovanie na regulovanom trhu</v>
      </c>
      <c r="K43" s="116">
        <f>'Krok 1- Kalkulačka '!L111</f>
        <v>0</v>
      </c>
      <c r="L43" s="116" t="e">
        <f>'Krok 1- Kalkulačka '!#REF!</f>
        <v>#REF!</v>
      </c>
      <c r="M43" s="117">
        <f>'Krok 1- Kalkulačka '!DL111</f>
        <v>0</v>
      </c>
      <c r="N43" s="117">
        <f>'Krok 1- Kalkulačka '!DO111</f>
        <v>0</v>
      </c>
      <c r="O43" s="116" t="str">
        <f>'Krok 1- Kalkulačka '!N111</f>
        <v>Out (znižuje náklady)</v>
      </c>
    </row>
    <row r="44" spans="5:15" ht="202.5" x14ac:dyDescent="0.2">
      <c r="E44" s="116">
        <f>'Krok 1- Kalkulačka '!B114</f>
        <v>36</v>
      </c>
      <c r="F44" s="116" t="str">
        <f>'Krok 1- Kalkulačka '!C114</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2442 - iba v opatrení č. 5/2021 v znení opatrenia č. 8/2024)</v>
      </c>
      <c r="G44" s="116" t="str">
        <f>'Krok 1- Kalkulačka '!E114</f>
        <v>Čl. 14 a 20</v>
      </c>
      <c r="H44" s="116" t="str">
        <f>'Krok 1- Kalkulačka '!F114</f>
        <v>1.SK</v>
      </c>
      <c r="I44" s="116">
        <f>'Krok 1- Kalkulačka '!G114</f>
        <v>46388</v>
      </c>
      <c r="J44" s="116" t="str">
        <f>'Krok 1- Kalkulačka '!K114</f>
        <v>vyhlasovatelia verejnej ponuky cenných papierov, ktorí nie sú emitentmi cenných papierov, ktoré sú predmetom verejnej ponuky cenných papierov a osoby, ktoré nie sú emitentmi žiadajúce o prijatie na obchodovanie na regulovanom trhu</v>
      </c>
      <c r="K44" s="116">
        <f>'Krok 1- Kalkulačka '!L114</f>
        <v>0</v>
      </c>
      <c r="L44" s="116" t="e">
        <f>'Krok 1- Kalkulačka '!#REF!</f>
        <v>#REF!</v>
      </c>
      <c r="M44" s="117">
        <f>'Krok 1- Kalkulačka '!DL114</f>
        <v>0</v>
      </c>
      <c r="N44" s="117">
        <f>'Krok 1- Kalkulačka '!DO114</f>
        <v>0</v>
      </c>
      <c r="O44" s="116" t="str">
        <f>'Krok 1- Kalkulačka '!N114</f>
        <v>Out (znižuje náklady)</v>
      </c>
    </row>
    <row r="45" spans="5:15" ht="202.5" x14ac:dyDescent="0.2">
      <c r="E45" s="116">
        <f>'Krok 1- Kalkulačka '!B117</f>
        <v>37</v>
      </c>
      <c r="F45" s="116" t="str">
        <f>'Krok 1- Kalkulačka '!C117</f>
        <v>vypustenie úkonu a poplatku za schválenie zjednodušeného prospektu cenného papiera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2443 - iba v opatrení č. 5/2021 v znení opatrenia č. 8/2024)</v>
      </c>
      <c r="G45" s="116" t="str">
        <f>'Krok 1- Kalkulačka '!E117</f>
        <v>Čl. 14 a 20</v>
      </c>
      <c r="H45" s="116" t="str">
        <f>'Krok 1- Kalkulačka '!F117</f>
        <v>1.SK</v>
      </c>
      <c r="I45" s="116">
        <f>'Krok 1- Kalkulačka '!G117</f>
        <v>46388</v>
      </c>
      <c r="J45" s="116" t="str">
        <f>'Krok 1- Kalkulačka '!K117</f>
        <v>vyhlasovatelia verejnej ponuky cenných papierov, ktorí nie sú emitentmi cenných papierov, ktoré sú predmetom verejnej ponuky cenných papierov a osoby, ktoré nie sú emitentmi žiadajúce o prijatie na obchodovanie na regulovanom trhu</v>
      </c>
      <c r="K45" s="116">
        <f>'Krok 1- Kalkulačka '!L117</f>
        <v>0</v>
      </c>
      <c r="L45" s="116" t="e">
        <f>'Krok 1- Kalkulačka '!#REF!</f>
        <v>#REF!</v>
      </c>
      <c r="M45" s="117">
        <f>'Krok 1- Kalkulačka '!DL117</f>
        <v>0</v>
      </c>
      <c r="N45" s="117">
        <f>'Krok 1- Kalkulačka '!DO117</f>
        <v>0</v>
      </c>
      <c r="O45" s="116" t="str">
        <f>'Krok 1- Kalkulačka '!N117</f>
        <v>Out (znižuje náklady)</v>
      </c>
    </row>
    <row r="46" spans="5:15" ht="45" x14ac:dyDescent="0.2">
      <c r="E46" s="116">
        <f>'Krok 1- Kalkulačka '!B120</f>
        <v>38</v>
      </c>
      <c r="F46" s="116" t="str">
        <f>'Krok 1- Kalkulačka '!C120</f>
        <v>vypustenie úkonu a poplatku za schválenie rastového prospektu EÚ vypracovaného ako jeden dokument, ak je žiadateľom emitent (špecifický symbol 2444 - iba v opatrení č. 5/2021 v znení opatrenia č. 8/2024)</v>
      </c>
      <c r="G46" s="116" t="str">
        <f>'Krok 1- Kalkulačka '!E120</f>
        <v>Čl. 15 a 20</v>
      </c>
      <c r="H46" s="116" t="str">
        <f>'Krok 1- Kalkulačka '!F120</f>
        <v>1.SK</v>
      </c>
      <c r="I46" s="116">
        <f>'Krok 1- Kalkulačka '!G120</f>
        <v>46388</v>
      </c>
      <c r="J46" s="116" t="str">
        <f>'Krok 1- Kalkulačka '!K120</f>
        <v>emitenti</v>
      </c>
      <c r="K46" s="116">
        <f>'Krok 1- Kalkulačka '!L120</f>
        <v>8</v>
      </c>
      <c r="L46" s="116" t="e">
        <f>'Krok 1- Kalkulačka '!#REF!</f>
        <v>#REF!</v>
      </c>
      <c r="M46" s="117">
        <f>'Krok 1- Kalkulačka '!DL120</f>
        <v>62.5</v>
      </c>
      <c r="N46" s="117">
        <f>'Krok 1- Kalkulačka '!DO120</f>
        <v>500</v>
      </c>
      <c r="O46" s="116" t="str">
        <f>'Krok 1- Kalkulačka '!N120</f>
        <v>Out (znižuje náklady)</v>
      </c>
    </row>
    <row r="47" spans="5:15" ht="45" x14ac:dyDescent="0.2">
      <c r="E47" s="116">
        <f>'Krok 1- Kalkulačka '!B123</f>
        <v>39</v>
      </c>
      <c r="F47" s="116" t="str">
        <f>'Krok 1- Kalkulačka '!C123</f>
        <v>vypustenie úkonu a poplatku za schválenie rastového prospektu EÚ skladajúceho sa zo samostatných dokumentov, ak je žiadateľom emitent (špecifický symbol 2445 - iba v opatrení č. 5/2021 v znení opatrenia č. 8/2024)</v>
      </c>
      <c r="G47" s="116" t="str">
        <f>'Krok 1- Kalkulačka '!E123</f>
        <v>Čl. 15 a 20</v>
      </c>
      <c r="H47" s="116" t="str">
        <f>'Krok 1- Kalkulačka '!F123</f>
        <v>1.SK</v>
      </c>
      <c r="I47" s="116">
        <f>'Krok 1- Kalkulačka '!G123</f>
        <v>46388</v>
      </c>
      <c r="J47" s="116" t="str">
        <f>'Krok 1- Kalkulačka '!K123</f>
        <v>emitenti</v>
      </c>
      <c r="K47" s="116">
        <f>'Krok 1- Kalkulačka '!L123</f>
        <v>0</v>
      </c>
      <c r="L47" s="116" t="e">
        <f>'Krok 1- Kalkulačka '!#REF!</f>
        <v>#REF!</v>
      </c>
      <c r="M47" s="117">
        <f>'Krok 1- Kalkulačka '!DL123</f>
        <v>0</v>
      </c>
      <c r="N47" s="117">
        <f>'Krok 1- Kalkulačka '!DO123</f>
        <v>0</v>
      </c>
      <c r="O47" s="116" t="str">
        <f>'Krok 1- Kalkulačka '!N123</f>
        <v>Out (znižuje náklady)</v>
      </c>
    </row>
    <row r="48" spans="5:15" ht="45" x14ac:dyDescent="0.2">
      <c r="E48" s="116">
        <f>'Krok 1- Kalkulačka '!B126</f>
        <v>40</v>
      </c>
      <c r="F48" s="116" t="str">
        <f>'Krok 1- Kalkulačka '!C126</f>
        <v>vypustenie úkonu a poplatku za schválenie rastového prospektu EÚ skladajúceho sa zo samostatných dokumentov, ak je žiadateľom emitent (špecifický symbol 2446 - iba v opatrení č. 5/2021 v znení opatrenia č. 8/2024)</v>
      </c>
      <c r="G48" s="116" t="str">
        <f>'Krok 1- Kalkulačka '!E126</f>
        <v>Čl. 15 a 20</v>
      </c>
      <c r="H48" s="116" t="str">
        <f>'Krok 1- Kalkulačka '!F126</f>
        <v>1.SK</v>
      </c>
      <c r="I48" s="116">
        <f>'Krok 1- Kalkulačka '!G126</f>
        <v>46388</v>
      </c>
      <c r="J48" s="116" t="str">
        <f>'Krok 1- Kalkulačka '!K126</f>
        <v>emitenti</v>
      </c>
      <c r="K48" s="116">
        <f>'Krok 1- Kalkulačka '!L126</f>
        <v>0</v>
      </c>
      <c r="L48" s="116" t="e">
        <f>'Krok 1- Kalkulačka '!#REF!</f>
        <v>#REF!</v>
      </c>
      <c r="M48" s="117">
        <f>'Krok 1- Kalkulačka '!DL126</f>
        <v>0</v>
      </c>
      <c r="N48" s="117">
        <f>'Krok 1- Kalkulačka '!DO126</f>
        <v>0</v>
      </c>
      <c r="O48" s="116" t="str">
        <f>'Krok 1- Kalkulačka '!N126</f>
        <v>Out (znižuje náklady)</v>
      </c>
    </row>
    <row r="49" spans="5:15" ht="45" x14ac:dyDescent="0.2">
      <c r="E49" s="116">
        <f>'Krok 1- Kalkulačka '!B129</f>
        <v>41</v>
      </c>
      <c r="F49" s="116" t="str">
        <f>'Krok 1- Kalkulačka '!C129</f>
        <v>vypustenie úkonu a poplatku za schválenie rastového prospektu EÚ skladajúceho sa zo samostatných dokumentov, ak je žiadateľom emitent (špecifický symbol 2447 - iba v opatrení č. 5/2021 v znení opatrenia č. 8/2024)</v>
      </c>
      <c r="G49" s="116" t="str">
        <f>'Krok 1- Kalkulačka '!E129</f>
        <v>Čl. 15 a 20</v>
      </c>
      <c r="H49" s="116" t="str">
        <f>'Krok 1- Kalkulačka '!F129</f>
        <v>1.SK</v>
      </c>
      <c r="I49" s="116">
        <f>'Krok 1- Kalkulačka '!G129</f>
        <v>46388</v>
      </c>
      <c r="J49" s="116" t="str">
        <f>'Krok 1- Kalkulačka '!K129</f>
        <v>emitenti</v>
      </c>
      <c r="K49" s="116">
        <f>'Krok 1- Kalkulačka '!L129</f>
        <v>0</v>
      </c>
      <c r="L49" s="116" t="e">
        <f>'Krok 1- Kalkulačka '!#REF!</f>
        <v>#REF!</v>
      </c>
      <c r="M49" s="117">
        <f>'Krok 1- Kalkulačka '!DL129</f>
        <v>0</v>
      </c>
      <c r="N49" s="117">
        <f>'Krok 1- Kalkulačka '!DO129</f>
        <v>0</v>
      </c>
      <c r="O49" s="116" t="str">
        <f>'Krok 1- Kalkulačka '!N129</f>
        <v>Out (znižuje náklady)</v>
      </c>
    </row>
    <row r="50" spans="5:15" ht="202.5" x14ac:dyDescent="0.2">
      <c r="E50" s="116">
        <f>'Krok 1- Kalkulačka '!B132</f>
        <v>42</v>
      </c>
      <c r="F50" s="116" t="str">
        <f>'Krok 1- Kalkulačka '!C132</f>
        <v>vypustenie úkonu a poplatku za schválenie rastového prospektu EÚ vypracovaného ako jeden dokument,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2448 - iba v opatrení č. 5/2021 v znení opatrenia č. 8/2024)</v>
      </c>
      <c r="G50" s="116" t="str">
        <f>'Krok 1- Kalkulačka '!E132</f>
        <v>Čl. 15 a 20</v>
      </c>
      <c r="H50" s="116" t="str">
        <f>'Krok 1- Kalkulačka '!F132</f>
        <v>1.SK</v>
      </c>
      <c r="I50" s="116">
        <f>'Krok 1- Kalkulačka '!G132</f>
        <v>46388</v>
      </c>
      <c r="J50" s="116" t="str">
        <f>'Krok 1- Kalkulačka '!K132</f>
        <v>vyhlasovatelia verejnej ponuky cenných papierov, ktorí nie sú emitentmi cenných papierov, ktoré sú predmetom verejnej ponuky cenných papierov a osoby, ktoré nie sú emitentmi žiadajúce o prijatie na obchodovanie na regulovanom trhu</v>
      </c>
      <c r="K50" s="116">
        <f>'Krok 1- Kalkulačka '!L132</f>
        <v>1</v>
      </c>
      <c r="L50" s="116" t="e">
        <f>'Krok 1- Kalkulačka '!#REF!</f>
        <v>#REF!</v>
      </c>
      <c r="M50" s="117">
        <f>'Krok 1- Kalkulačka '!DL132</f>
        <v>17.5</v>
      </c>
      <c r="N50" s="117">
        <f>'Krok 1- Kalkulačka '!DO132</f>
        <v>17.5</v>
      </c>
      <c r="O50" s="116" t="str">
        <f>'Krok 1- Kalkulačka '!N132</f>
        <v>Out (znižuje náklady)</v>
      </c>
    </row>
    <row r="51" spans="5:15" ht="202.5" x14ac:dyDescent="0.2">
      <c r="E51" s="116">
        <f>'Krok 1- Kalkulačka '!B135</f>
        <v>43</v>
      </c>
      <c r="F51" s="116" t="str">
        <f>'Krok 1- Kalkulačka '!C135</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2449 - iba v opatrení č. 5/2021 v znení opatrenia č. 8/2024)</v>
      </c>
      <c r="G51" s="116" t="str">
        <f>'Krok 1- Kalkulačka '!E135</f>
        <v>Čl. 15 a 20</v>
      </c>
      <c r="H51" s="116" t="str">
        <f>'Krok 1- Kalkulačka '!F135</f>
        <v>1.SK</v>
      </c>
      <c r="I51" s="116">
        <f>'Krok 1- Kalkulačka '!G135</f>
        <v>46388</v>
      </c>
      <c r="J51" s="116" t="str">
        <f>'Krok 1- Kalkulačka '!K135</f>
        <v>vyhlasovatelia verejnej ponuky cenných papierov, ktorí nie sú emitentmi cenných papierov, ktoré sú predmetom verejnej ponuky cenných papierov a osoby, ktoré nie sú emitentmi žiadajúce o prijatie na obchodovanie na regulovanom trhu</v>
      </c>
      <c r="K51" s="116">
        <f>'Krok 1- Kalkulačka '!L135</f>
        <v>0</v>
      </c>
      <c r="L51" s="116" t="e">
        <f>'Krok 1- Kalkulačka '!#REF!</f>
        <v>#REF!</v>
      </c>
      <c r="M51" s="117">
        <f>'Krok 1- Kalkulačka '!DL135</f>
        <v>0</v>
      </c>
      <c r="N51" s="117">
        <f>'Krok 1- Kalkulačka '!DO135</f>
        <v>0</v>
      </c>
      <c r="O51" s="116" t="str">
        <f>'Krok 1- Kalkulačka '!N135</f>
        <v>Out (znižuje náklady)</v>
      </c>
    </row>
    <row r="52" spans="5:15" ht="202.5" x14ac:dyDescent="0.2">
      <c r="E52" s="116">
        <f>'Krok 1- Kalkulačka '!B138</f>
        <v>44</v>
      </c>
      <c r="F52" s="116" t="str">
        <f>'Krok 1- Kalkulačka '!C138</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2450 - iba v opatrení č. 5/2021 v znení opatrenia č. 8/2024)</v>
      </c>
      <c r="G52" s="116" t="str">
        <f>'Krok 1- Kalkulačka '!E138</f>
        <v>Čl. 15 a 20</v>
      </c>
      <c r="H52" s="116" t="str">
        <f>'Krok 1- Kalkulačka '!F138</f>
        <v>1.SK</v>
      </c>
      <c r="I52" s="116">
        <f>'Krok 1- Kalkulačka '!G138</f>
        <v>46388</v>
      </c>
      <c r="J52" s="116" t="str">
        <f>'Krok 1- Kalkulačka '!K138</f>
        <v>vyhlasovatelia verejnej ponuky cenných papierov, ktorí nie sú emitentmi cenných papierov, ktoré sú predmetom verejnej ponuky cenných papierov a osoby, ktoré nie sú emitentmi žiadajúce o prijatie na obchodovanie na regulovanom trhu</v>
      </c>
      <c r="K52" s="116">
        <f>'Krok 1- Kalkulačka '!L138</f>
        <v>0</v>
      </c>
      <c r="L52" s="116" t="e">
        <f>'Krok 1- Kalkulačka '!#REF!</f>
        <v>#REF!</v>
      </c>
      <c r="M52" s="117">
        <f>'Krok 1- Kalkulačka '!DL138</f>
        <v>0</v>
      </c>
      <c r="N52" s="117">
        <f>'Krok 1- Kalkulačka '!DO138</f>
        <v>0</v>
      </c>
      <c r="O52" s="116" t="str">
        <f>'Krok 1- Kalkulačka '!N138</f>
        <v>Out (znižuje náklady)</v>
      </c>
    </row>
    <row r="53" spans="5:15" ht="202.5" x14ac:dyDescent="0.2">
      <c r="E53" s="116">
        <f>'Krok 1- Kalkulačka '!B141</f>
        <v>45</v>
      </c>
      <c r="F53" s="116" t="str">
        <f>'Krok 1- Kalkulačka '!C141</f>
        <v>vypustenie úkonu a poplatku za schválenie rastového prospektu EÚ skladajúceho sa zo samostatných dokumentov, ak žiadateľom je vyhlasovateľ verejnej ponuky cenných papierov, ktorý nie je emitentom cenných papierov, ktoré sú predmetom verejnej ponuky cenných papierov, alebo osoba, ktorá nie je emitentom žiadajúca o prijatie na obchodovanie na regulovanom trhu (špecifický symbol 2451 - iba v opatrení č. 5/2021 v znení opatrenia č. 8/2024)</v>
      </c>
      <c r="G53" s="116" t="str">
        <f>'Krok 1- Kalkulačka '!E141</f>
        <v>Čl. 15 a 20</v>
      </c>
      <c r="H53" s="116" t="str">
        <f>'Krok 1- Kalkulačka '!F141</f>
        <v>1.SK</v>
      </c>
      <c r="I53" s="116">
        <f>'Krok 1- Kalkulačka '!G141</f>
        <v>46388</v>
      </c>
      <c r="J53" s="116" t="str">
        <f>'Krok 1- Kalkulačka '!K141</f>
        <v>vyhlasovatelia verejnej ponuky cenných papierov, ktorí nie sú emitentmi cenných papierov, ktoré sú predmetom verejnej ponuky cenných papierov a osoby, ktoré nie sú emitentmi žiadajúce o prijatie na obchodovanie na regulovanom trhu</v>
      </c>
      <c r="K53" s="116">
        <f>'Krok 1- Kalkulačka '!L141</f>
        <v>0</v>
      </c>
      <c r="L53" s="116" t="e">
        <f>'Krok 1- Kalkulačka '!#REF!</f>
        <v>#REF!</v>
      </c>
      <c r="M53" s="117">
        <f>'Krok 1- Kalkulačka '!DL141</f>
        <v>0</v>
      </c>
      <c r="N53" s="117">
        <f>'Krok 1- Kalkulačka '!DO141</f>
        <v>0</v>
      </c>
      <c r="O53" s="116" t="str">
        <f>'Krok 1- Kalkulačka '!N141</f>
        <v>Out (znižuje náklady)</v>
      </c>
    </row>
    <row r="54" spans="5:15" ht="112.5" x14ac:dyDescent="0.2">
      <c r="E54" s="116">
        <f>'Krok 1- Kalkulačka '!B144</f>
        <v>46</v>
      </c>
      <c r="F54" s="116" t="str">
        <f>'Krok 1- Kalkulačka '!C144</f>
        <v>vypustenie úkonu a poplatku za schválenie dodatku k prospektu cenného papiera alebo k jeho súčasti (špecifický symbol 2415 - iba v opatrení č. 5/2021 v znení opatrenia č. 8/2024)</v>
      </c>
      <c r="G54" s="116" t="str">
        <f>'Krok 1- Kalkulačka '!E144</f>
        <v>Čl. 23</v>
      </c>
      <c r="H54" s="116" t="str">
        <f>'Krok 1- Kalkulačka '!F144</f>
        <v>1.SK</v>
      </c>
      <c r="I54" s="116">
        <f>'Krok 1- Kalkulačka '!G144</f>
        <v>46388</v>
      </c>
      <c r="J54" s="116" t="str">
        <f>'Krok 1- Kalkulačka '!K144</f>
        <v>emitenti, vyhlasovatelia verejnej ponuky cenných papierov a osoby žiadajúce o prijatie na obchodovanie na regulovanom trhu</v>
      </c>
      <c r="K54" s="116">
        <f>'Krok 1- Kalkulačka '!L144</f>
        <v>25</v>
      </c>
      <c r="L54" s="116" t="e">
        <f>'Krok 1- Kalkulačka '!#REF!</f>
        <v>#REF!</v>
      </c>
      <c r="M54" s="117">
        <f>'Krok 1- Kalkulačka '!DL144</f>
        <v>5</v>
      </c>
      <c r="N54" s="117">
        <f>'Krok 1- Kalkulačka '!DO144</f>
        <v>125</v>
      </c>
      <c r="O54" s="116" t="str">
        <f>'Krok 1- Kalkulačka '!N144</f>
        <v>Out (znižuje náklady)</v>
      </c>
    </row>
    <row r="55" spans="5:15" ht="112.5" x14ac:dyDescent="0.2">
      <c r="E55" s="116">
        <f>'Krok 1- Kalkulačka '!B147</f>
        <v>47</v>
      </c>
      <c r="F55" s="116" t="str">
        <f>'Krok 1- Kalkulačka '!C147</f>
        <v>vypustenie úkonu a poplatku za schválenie zmeny univerzálneho registračného dokumentu predkladaného spolu s opisom cenných papierov a súhrnom (špecifický symbol 2452 - iba v opatrení č. 5/2021 v znení opatrenia č. 8/2024)</v>
      </c>
      <c r="G55" s="116" t="str">
        <f>'Krok 1- Kalkulačka '!E147</f>
        <v>Čl. 10 ods. 3 a Čl. 20</v>
      </c>
      <c r="H55" s="116" t="str">
        <f>'Krok 1- Kalkulačka '!F147</f>
        <v>1.SK</v>
      </c>
      <c r="I55" s="116">
        <f>'Krok 1- Kalkulačka '!G147</f>
        <v>46388</v>
      </c>
      <c r="J55" s="116" t="str">
        <f>'Krok 1- Kalkulačka '!K147</f>
        <v>emitenti, vyhlasovatelia verejnej ponuky cenných papierov a osoby žiadajúce o prijatie na obchodovanie na regulovanom trhu</v>
      </c>
      <c r="K55" s="116">
        <f>'Krok 1- Kalkulačka '!L147</f>
        <v>0</v>
      </c>
      <c r="L55" s="116" t="e">
        <f>'Krok 1- Kalkulačka '!#REF!</f>
        <v>#REF!</v>
      </c>
      <c r="M55" s="117">
        <f>'Krok 1- Kalkulačka '!DL147</f>
        <v>0</v>
      </c>
      <c r="N55" s="117">
        <f>'Krok 1- Kalkulačka '!DO147</f>
        <v>0</v>
      </c>
      <c r="O55" s="116" t="str">
        <f>'Krok 1- Kalkulačka '!N147</f>
        <v>Out (znižuje náklady)</v>
      </c>
    </row>
    <row r="56" spans="5:15" ht="112.5" x14ac:dyDescent="0.2">
      <c r="E56" s="116">
        <f>'Krok 1- Kalkulačka '!B150</f>
        <v>48</v>
      </c>
      <c r="F56" s="116" t="str">
        <f>'Krok 1- Kalkulačka '!C150</f>
        <v>stanovenie poplatku za schválenie prospektu pre majetkové cenné papiere vypracovaného ako jeden dokument (špecifický symbol 2454)</v>
      </c>
      <c r="G56" s="116" t="str">
        <f>'Krok 1- Kalkulačka '!E150</f>
        <v>Čl. 6 a 20</v>
      </c>
      <c r="H56" s="116" t="str">
        <f>'Krok 1- Kalkulačka '!F150</f>
        <v>1.SK</v>
      </c>
      <c r="I56" s="116">
        <f>'Krok 1- Kalkulačka '!G150</f>
        <v>46388</v>
      </c>
      <c r="J56" s="116" t="str">
        <f>'Krok 1- Kalkulačka '!K150</f>
        <v>emitenti, vyhlasovatelia verejnej ponuky cenných papierov a osoby žiadajúce o prijatie na obchodovanie na regulovanom trhu</v>
      </c>
      <c r="K56" s="116">
        <f>'Krok 1- Kalkulačka '!L150</f>
        <v>3</v>
      </c>
      <c r="L56" s="116" t="e">
        <f>'Krok 1- Kalkulačka '!#REF!</f>
        <v>#REF!</v>
      </c>
      <c r="M56" s="117">
        <f>'Krok 1- Kalkulačka '!DL150</f>
        <v>375</v>
      </c>
      <c r="N56" s="117">
        <f>'Krok 1- Kalkulačka '!DO150</f>
        <v>0</v>
      </c>
      <c r="O56" s="116" t="str">
        <f>'Krok 1- Kalkulačka '!N150</f>
        <v>In (zvyšuje náklady)</v>
      </c>
    </row>
    <row r="57" spans="5:15" ht="112.5" x14ac:dyDescent="0.2">
      <c r="E57" s="116">
        <f>'Krok 1- Kalkulačka '!B153</f>
        <v>49</v>
      </c>
      <c r="F57" s="116" t="str">
        <f>'Krok 1- Kalkulačka '!C153</f>
        <v>stanovenie poplatku za schválenie prospektu pre majetkové cenné papiere skladajúceho sa zo samostatných dokumentov (špecifický symbol 2455)</v>
      </c>
      <c r="G57" s="116" t="str">
        <f>'Krok 1- Kalkulačka '!E153</f>
        <v>Čl. 6, 10 a 20</v>
      </c>
      <c r="H57" s="116" t="str">
        <f>'Krok 1- Kalkulačka '!F153</f>
        <v>1.SK</v>
      </c>
      <c r="I57" s="116">
        <f>'Krok 1- Kalkulačka '!G153</f>
        <v>46388</v>
      </c>
      <c r="J57" s="116" t="str">
        <f>'Krok 1- Kalkulačka '!K153</f>
        <v>emitenti, vyhlasovatelia verejnej ponuky cenných papierov a osoby žiadajúce o prijatie na obchodovanie na regulovanom trhu</v>
      </c>
      <c r="K57" s="116">
        <f>'Krok 1- Kalkulačka '!L153</f>
        <v>0</v>
      </c>
      <c r="L57" s="116" t="e">
        <f>'Krok 1- Kalkulačka '!#REF!</f>
        <v>#REF!</v>
      </c>
      <c r="M57" s="117">
        <f>'Krok 1- Kalkulačka '!DL153</f>
        <v>0</v>
      </c>
      <c r="N57" s="117">
        <f>'Krok 1- Kalkulačka '!DO153</f>
        <v>0</v>
      </c>
      <c r="O57" s="116" t="str">
        <f>'Krok 1- Kalkulačka '!N153</f>
        <v>In (zvyšuje náklady)</v>
      </c>
    </row>
    <row r="58" spans="5:15" ht="112.5" x14ac:dyDescent="0.2">
      <c r="E58" s="116">
        <f>'Krok 1- Kalkulačka '!B156</f>
        <v>50</v>
      </c>
      <c r="F58" s="116" t="str">
        <f>'Krok 1- Kalkulačka '!C156</f>
        <v>stanovenie poplatku za schválenie prospektu pre majetkové cenné papiere skladajúceho sa zo samostatných dokumentov (špecifický symbol 2456)</v>
      </c>
      <c r="G58" s="116" t="str">
        <f>'Krok 1- Kalkulačka '!E156</f>
        <v>Čl. 6, 10 a 20</v>
      </c>
      <c r="H58" s="116" t="str">
        <f>'Krok 1- Kalkulačka '!F156</f>
        <v>1.SK</v>
      </c>
      <c r="I58" s="116">
        <f>'Krok 1- Kalkulačka '!G156</f>
        <v>46388</v>
      </c>
      <c r="J58" s="116" t="str">
        <f>'Krok 1- Kalkulačka '!K156</f>
        <v>emitenti, vyhlasovatelia verejnej ponuky cenných papierov a osoby žiadajúce o prijatie na obchodovanie na regulovanom trhu</v>
      </c>
      <c r="K58" s="116">
        <f>'Krok 1- Kalkulačka '!L156</f>
        <v>0</v>
      </c>
      <c r="L58" s="116" t="e">
        <f>'Krok 1- Kalkulačka '!#REF!</f>
        <v>#REF!</v>
      </c>
      <c r="M58" s="117">
        <f>'Krok 1- Kalkulačka '!DL156</f>
        <v>0</v>
      </c>
      <c r="N58" s="117">
        <f>'Krok 1- Kalkulačka '!DO156</f>
        <v>0</v>
      </c>
      <c r="O58" s="116" t="str">
        <f>'Krok 1- Kalkulačka '!N156</f>
        <v>In (zvyšuje náklady)</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Hladký Vladimír</cp:lastModifiedBy>
  <cp:lastPrinted>2026-09-29T10:22:43Z</cp:lastPrinted>
  <dcterms:created xsi:type="dcterms:W3CDTF">2014-07-30T13:24:38Z</dcterms:created>
  <dcterms:modified xsi:type="dcterms:W3CDTF">2026-10-12T18:25:26Z</dcterms:modified>
</cp:coreProperties>
</file>